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showInkAnnotation="0" updateLinks="never" codeName="EstaPasta_de_trabalho" defaultThemeVersion="124226"/>
  <mc:AlternateContent xmlns:mc="http://schemas.openxmlformats.org/markup-compatibility/2006">
    <mc:Choice Requires="x15">
      <x15ac:absPath xmlns:x15ac="http://schemas.microsoft.com/office/spreadsheetml/2010/11/ac" url="C:\Users\aline\OneDrive\Documentos\EPE\#SI\Planej. 2021\"/>
    </mc:Choice>
  </mc:AlternateContent>
  <xr:revisionPtr revIDLastSave="0" documentId="13_ncr:1_{35096394-AE70-43F4-96E6-4818485EDEC7}" xr6:coauthVersionLast="46" xr6:coauthVersionMax="46" xr10:uidLastSave="{00000000-0000-0000-0000-000000000000}"/>
  <bookViews>
    <workbookView xWindow="-114" yWindow="-114" windowWidth="19704" windowHeight="10579" tabRatio="925" xr2:uid="{00000000-000D-0000-FFFF-FFFF00000000}"/>
  </bookViews>
  <sheets>
    <sheet name="Controle_Dados" sheetId="23" r:id="rId1"/>
    <sheet name="1_Aspectos_Geográficos" sheetId="22" r:id="rId2"/>
    <sheet name="2_Mercado Anual_Projeções" sheetId="21" r:id="rId3"/>
    <sheet name="3_Mercado Realizado_Histórico" sheetId="4" r:id="rId4"/>
    <sheet name="4_Curva de carga" sheetId="20" r:id="rId5"/>
    <sheet name="5_Oferta Geração" sheetId="6" r:id="rId6"/>
    <sheet name="6_Balanço" sheetId="7" r:id="rId7"/>
    <sheet name="7_Rede de distribuição" sheetId="9" r:id="rId8"/>
    <sheet name="8_Eficiência Energética" sheetId="10" r:id="rId9"/>
  </sheets>
  <definedNames>
    <definedName name="AC">#REF!</definedName>
    <definedName name="AM">#REF!</definedName>
    <definedName name="Ano_Ciclo">Controle_Dados!$C$3</definedName>
    <definedName name="AP">#REF!</definedName>
    <definedName name="_xlnm.Print_Area" localSheetId="3">'3_Mercado Realizado_Histórico'!$B$2:$R$85</definedName>
    <definedName name="_xlnm.Print_Area" localSheetId="5">'5_Oferta Geração'!$B$2:$X$58</definedName>
    <definedName name="_xlnm.Print_Area" localSheetId="6">'6_Balanço'!$B$2:$M$37</definedName>
    <definedName name="_xlnm.Print_Area" localSheetId="7">'7_Rede de distribuição'!$B$2:$M$34</definedName>
    <definedName name="_xlnm.Print_Area" localSheetId="8">'8_Eficiência Energética'!$B$2:$M$21</definedName>
    <definedName name="código">#REF!</definedName>
    <definedName name="dados">#REF!</definedName>
    <definedName name="distribuidoras">#REF!</definedName>
    <definedName name="estados">#REF!</definedName>
    <definedName name="lista">#REF!</definedName>
    <definedName name="ListaDis">OFFSET(distribuidoras,0,MATCH(#REF!,estados,0)-1,3,1)</definedName>
    <definedName name="ListaMuni">OFFSET(#REF!,0,0,COUNTIF(#REF!,"?*"),1)</definedName>
    <definedName name="MT" comment="Lista de localidades de Moto Grosso">#REF!</definedName>
    <definedName name="PA">#REF!</definedName>
    <definedName name="PE">#REF!</definedName>
    <definedName name="RO">#REF!</definedName>
    <definedName name="RR">#REF!</definedName>
    <definedName name="_xlnm.Print_Titles" localSheetId="3">'3_Mercado Realizado_Histórico'!$2:$8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21" l="1"/>
  <c r="D17" i="21"/>
  <c r="D20" i="22" l="1"/>
  <c r="C27" i="7" l="1"/>
  <c r="C28" i="7" s="1"/>
  <c r="C29" i="7" s="1"/>
  <c r="C30" i="7" s="1"/>
  <c r="C31" i="7" s="1"/>
  <c r="C32" i="7" s="1"/>
  <c r="C33" i="7" s="1"/>
  <c r="C34" i="7" s="1"/>
  <c r="C35" i="7" s="1"/>
  <c r="C36" i="7" s="1"/>
  <c r="C12" i="7"/>
  <c r="E8" i="20"/>
  <c r="D61" i="4"/>
  <c r="D35" i="4"/>
  <c r="D9" i="4"/>
  <c r="K17" i="21"/>
  <c r="J17" i="21"/>
  <c r="I17" i="21"/>
  <c r="H17" i="21"/>
  <c r="G17" i="21"/>
  <c r="F17" i="21"/>
  <c r="E17" i="21"/>
  <c r="D6" i="9" l="1"/>
  <c r="D4" i="10"/>
  <c r="D4" i="9"/>
  <c r="E6" i="7"/>
  <c r="E4" i="7"/>
  <c r="E4" i="6"/>
  <c r="E6" i="6" l="1"/>
  <c r="F6" i="20"/>
  <c r="F4" i="20"/>
  <c r="D7" i="4" l="1"/>
  <c r="D5" i="4"/>
  <c r="D6" i="21"/>
  <c r="D4" i="21"/>
  <c r="D6" i="10" l="1"/>
  <c r="D30" i="4" l="1"/>
  <c r="D18" i="4"/>
  <c r="D12" i="4"/>
  <c r="D24" i="21"/>
  <c r="D18" i="21"/>
  <c r="D31" i="21" s="1"/>
  <c r="D32" i="21" s="1"/>
  <c r="F18" i="21" l="1"/>
  <c r="C13" i="7" l="1"/>
  <c r="C14" i="7" s="1"/>
  <c r="C15" i="7" s="1"/>
  <c r="C16" i="7" s="1"/>
  <c r="C17" i="7" s="1"/>
  <c r="C18" i="7" s="1"/>
  <c r="C19" i="7" s="1"/>
  <c r="C20" i="7" s="1"/>
  <c r="C21" i="7" s="1"/>
  <c r="L36" i="21"/>
  <c r="K36" i="21"/>
  <c r="J36" i="21"/>
  <c r="I36" i="21"/>
  <c r="H36" i="21"/>
  <c r="G36" i="21"/>
  <c r="F36" i="21"/>
  <c r="E36" i="21"/>
  <c r="D36" i="21"/>
  <c r="F33" i="21"/>
  <c r="F31" i="21"/>
  <c r="F32" i="21" s="1"/>
  <c r="L24" i="21"/>
  <c r="K24" i="21"/>
  <c r="J24" i="21"/>
  <c r="I24" i="21"/>
  <c r="H24" i="21"/>
  <c r="G24" i="21"/>
  <c r="F24" i="21"/>
  <c r="E24" i="21"/>
  <c r="L18" i="21"/>
  <c r="L33" i="21" s="1"/>
  <c r="K18" i="21"/>
  <c r="K31" i="21" s="1"/>
  <c r="K32" i="21" s="1"/>
  <c r="J18" i="21"/>
  <c r="J33" i="21" s="1"/>
  <c r="I18" i="21"/>
  <c r="I33" i="21" s="1"/>
  <c r="H18" i="21"/>
  <c r="H31" i="21" s="1"/>
  <c r="G18" i="21"/>
  <c r="G31" i="21" s="1"/>
  <c r="G32" i="21" s="1"/>
  <c r="E18" i="21"/>
  <c r="E33" i="21" s="1"/>
  <c r="D33" i="21"/>
  <c r="K33" i="21" l="1"/>
  <c r="H30" i="21"/>
  <c r="H32" i="21"/>
  <c r="F30" i="21"/>
  <c r="H33" i="21"/>
  <c r="E31" i="21"/>
  <c r="E32" i="21" s="1"/>
  <c r="E29" i="21" s="1"/>
  <c r="G33" i="21"/>
  <c r="G30" i="21"/>
  <c r="G29" i="21"/>
  <c r="F29" i="21"/>
  <c r="K29" i="21"/>
  <c r="K30" i="21"/>
  <c r="I31" i="21"/>
  <c r="H29" i="21"/>
  <c r="J31" i="21"/>
  <c r="L31" i="21"/>
  <c r="L32" i="21" s="1"/>
  <c r="E30" i="21" l="1"/>
  <c r="L29" i="21"/>
  <c r="L30" i="21"/>
  <c r="J32" i="21"/>
  <c r="J29" i="21" s="1"/>
  <c r="J30" i="21"/>
  <c r="I32" i="21"/>
  <c r="I29" i="21" s="1"/>
  <c r="I30" i="21"/>
  <c r="D29" i="21"/>
  <c r="D30" i="21"/>
  <c r="O82" i="4" l="1"/>
  <c r="N82" i="4"/>
  <c r="M82" i="4"/>
  <c r="L82" i="4"/>
  <c r="K82" i="4"/>
  <c r="J82" i="4"/>
  <c r="I82" i="4"/>
  <c r="H82" i="4"/>
  <c r="G82" i="4"/>
  <c r="F82" i="4"/>
  <c r="E82" i="4"/>
  <c r="D82" i="4"/>
  <c r="P81" i="4"/>
  <c r="P80" i="4"/>
  <c r="P74" i="4"/>
  <c r="P73" i="4"/>
  <c r="P72" i="4"/>
  <c r="P71" i="4"/>
  <c r="O70" i="4"/>
  <c r="P70" i="4" s="1"/>
  <c r="N70" i="4"/>
  <c r="M70" i="4"/>
  <c r="L70" i="4"/>
  <c r="K70" i="4"/>
  <c r="J70" i="4"/>
  <c r="I70" i="4"/>
  <c r="H70" i="4"/>
  <c r="G70" i="4"/>
  <c r="F70" i="4"/>
  <c r="E70" i="4"/>
  <c r="D70" i="4"/>
  <c r="P69" i="4"/>
  <c r="P68" i="4"/>
  <c r="P67" i="4"/>
  <c r="P66" i="4"/>
  <c r="P65" i="4"/>
  <c r="O64" i="4"/>
  <c r="O79" i="4" s="1"/>
  <c r="N64" i="4"/>
  <c r="N77" i="4" s="1"/>
  <c r="N76" i="4" s="1"/>
  <c r="M64" i="4"/>
  <c r="M77" i="4" s="1"/>
  <c r="L64" i="4"/>
  <c r="L77" i="4" s="1"/>
  <c r="L78" i="4" s="1"/>
  <c r="K64" i="4"/>
  <c r="K79" i="4" s="1"/>
  <c r="J64" i="4"/>
  <c r="J79" i="4" s="1"/>
  <c r="I64" i="4"/>
  <c r="I77" i="4" s="1"/>
  <c r="H64" i="4"/>
  <c r="H79" i="4" s="1"/>
  <c r="G64" i="4"/>
  <c r="G79" i="4" s="1"/>
  <c r="F64" i="4"/>
  <c r="F77" i="4" s="1"/>
  <c r="F76" i="4" s="1"/>
  <c r="E64" i="4"/>
  <c r="E77" i="4" s="1"/>
  <c r="E78" i="4" s="1"/>
  <c r="D64" i="4"/>
  <c r="O56" i="4"/>
  <c r="O49" i="4" s="1"/>
  <c r="N56" i="4"/>
  <c r="M56" i="4"/>
  <c r="L56" i="4"/>
  <c r="K56" i="4"/>
  <c r="J56" i="4"/>
  <c r="I56" i="4"/>
  <c r="H56" i="4"/>
  <c r="G56" i="4"/>
  <c r="G49" i="4" s="1"/>
  <c r="F56" i="4"/>
  <c r="E56" i="4"/>
  <c r="D56" i="4"/>
  <c r="P55" i="4"/>
  <c r="P54" i="4"/>
  <c r="P48" i="4"/>
  <c r="P47" i="4"/>
  <c r="P46" i="4"/>
  <c r="P45" i="4"/>
  <c r="O44" i="4"/>
  <c r="P44" i="4" s="1"/>
  <c r="N44" i="4"/>
  <c r="M44" i="4"/>
  <c r="L44" i="4"/>
  <c r="K44" i="4"/>
  <c r="J44" i="4"/>
  <c r="I44" i="4"/>
  <c r="H44" i="4"/>
  <c r="G44" i="4"/>
  <c r="F44" i="4"/>
  <c r="E44" i="4"/>
  <c r="D44" i="4"/>
  <c r="P43" i="4"/>
  <c r="P42" i="4"/>
  <c r="P41" i="4"/>
  <c r="P40" i="4"/>
  <c r="P39" i="4"/>
  <c r="O38" i="4"/>
  <c r="O51" i="4" s="1"/>
  <c r="O52" i="4" s="1"/>
  <c r="N38" i="4"/>
  <c r="N53" i="4" s="1"/>
  <c r="M38" i="4"/>
  <c r="M53" i="4" s="1"/>
  <c r="L38" i="4"/>
  <c r="L51" i="4" s="1"/>
  <c r="K38" i="4"/>
  <c r="K53" i="4" s="1"/>
  <c r="J38" i="4"/>
  <c r="J53" i="4" s="1"/>
  <c r="I38" i="4"/>
  <c r="I51" i="4" s="1"/>
  <c r="I50" i="4" s="1"/>
  <c r="H38" i="4"/>
  <c r="H51" i="4" s="1"/>
  <c r="G38" i="4"/>
  <c r="G51" i="4" s="1"/>
  <c r="G52" i="4" s="1"/>
  <c r="F38" i="4"/>
  <c r="F53" i="4" s="1"/>
  <c r="E38" i="4"/>
  <c r="E51" i="4" s="1"/>
  <c r="D38" i="4"/>
  <c r="D51" i="4" s="1"/>
  <c r="O30" i="4"/>
  <c r="N30" i="4"/>
  <c r="M30" i="4"/>
  <c r="L30" i="4"/>
  <c r="K30" i="4"/>
  <c r="J30" i="4"/>
  <c r="I30" i="4"/>
  <c r="H30" i="4"/>
  <c r="G30" i="4"/>
  <c r="F30" i="4"/>
  <c r="E30" i="4"/>
  <c r="P29" i="4"/>
  <c r="P28" i="4"/>
  <c r="P22" i="4"/>
  <c r="P21" i="4"/>
  <c r="P20" i="4"/>
  <c r="P19" i="4"/>
  <c r="O18" i="4"/>
  <c r="P18" i="4" s="1"/>
  <c r="N18" i="4"/>
  <c r="M18" i="4"/>
  <c r="L18" i="4"/>
  <c r="K18" i="4"/>
  <c r="J18" i="4"/>
  <c r="I18" i="4"/>
  <c r="H18" i="4"/>
  <c r="G18" i="4"/>
  <c r="F18" i="4"/>
  <c r="E18" i="4"/>
  <c r="P17" i="4"/>
  <c r="P16" i="4"/>
  <c r="P15" i="4"/>
  <c r="P14" i="4"/>
  <c r="P13" i="4"/>
  <c r="O12" i="4"/>
  <c r="O25" i="4" s="1"/>
  <c r="N12" i="4"/>
  <c r="N27" i="4" s="1"/>
  <c r="M12" i="4"/>
  <c r="M27" i="4" s="1"/>
  <c r="L12" i="4"/>
  <c r="L25" i="4" s="1"/>
  <c r="L24" i="4" s="1"/>
  <c r="K12" i="4"/>
  <c r="K25" i="4" s="1"/>
  <c r="J12" i="4"/>
  <c r="J25" i="4" s="1"/>
  <c r="J26" i="4" s="1"/>
  <c r="I12" i="4"/>
  <c r="I27" i="4" s="1"/>
  <c r="H12" i="4"/>
  <c r="H27" i="4" s="1"/>
  <c r="G12" i="4"/>
  <c r="G25" i="4" s="1"/>
  <c r="F12" i="4"/>
  <c r="F27" i="4" s="1"/>
  <c r="E12" i="4"/>
  <c r="E27" i="4" s="1"/>
  <c r="D27" i="4"/>
  <c r="E50" i="4" l="1"/>
  <c r="E52" i="4"/>
  <c r="L75" i="4"/>
  <c r="D25" i="4"/>
  <c r="D24" i="4" s="1"/>
  <c r="H25" i="4"/>
  <c r="H24" i="4" s="1"/>
  <c r="L27" i="4"/>
  <c r="M51" i="4"/>
  <c r="M50" i="4" s="1"/>
  <c r="J23" i="4"/>
  <c r="E53" i="4"/>
  <c r="I53" i="4"/>
  <c r="P64" i="4"/>
  <c r="P77" i="4" s="1"/>
  <c r="P30" i="4"/>
  <c r="P82" i="4"/>
  <c r="H77" i="4"/>
  <c r="H78" i="4" s="1"/>
  <c r="H75" i="4" s="1"/>
  <c r="L79" i="4"/>
  <c r="J77" i="4"/>
  <c r="J76" i="4" s="1"/>
  <c r="F79" i="4"/>
  <c r="N79" i="4"/>
  <c r="D77" i="4"/>
  <c r="D78" i="4" s="1"/>
  <c r="D75" i="4" s="1"/>
  <c r="D79" i="4"/>
  <c r="K51" i="4"/>
  <c r="K52" i="4" s="1"/>
  <c r="K49" i="4" s="1"/>
  <c r="G53" i="4"/>
  <c r="O53" i="4"/>
  <c r="P12" i="4"/>
  <c r="P27" i="4" s="1"/>
  <c r="F25" i="4"/>
  <c r="F26" i="4" s="1"/>
  <c r="F23" i="4" s="1"/>
  <c r="N25" i="4"/>
  <c r="N26" i="4" s="1"/>
  <c r="N23" i="4" s="1"/>
  <c r="J27" i="4"/>
  <c r="K24" i="4"/>
  <c r="K26" i="4"/>
  <c r="K23" i="4" s="1"/>
  <c r="E75" i="4"/>
  <c r="E76" i="4"/>
  <c r="I76" i="4"/>
  <c r="I78" i="4"/>
  <c r="I75" i="4" s="1"/>
  <c r="M76" i="4"/>
  <c r="M78" i="4"/>
  <c r="M75" i="4" s="1"/>
  <c r="D50" i="4"/>
  <c r="D52" i="4"/>
  <c r="D49" i="4" s="1"/>
  <c r="H50" i="4"/>
  <c r="H52" i="4"/>
  <c r="H49" i="4" s="1"/>
  <c r="L50" i="4"/>
  <c r="L52" i="4"/>
  <c r="L49" i="4" s="1"/>
  <c r="G24" i="4"/>
  <c r="G26" i="4"/>
  <c r="G23" i="4" s="1"/>
  <c r="O24" i="4"/>
  <c r="O26" i="4"/>
  <c r="O23" i="4" s="1"/>
  <c r="P56" i="4"/>
  <c r="J24" i="4"/>
  <c r="E25" i="4"/>
  <c r="I25" i="4"/>
  <c r="M25" i="4"/>
  <c r="L26" i="4"/>
  <c r="L23" i="4" s="1"/>
  <c r="G27" i="4"/>
  <c r="K27" i="4"/>
  <c r="O27" i="4"/>
  <c r="G50" i="4"/>
  <c r="O50" i="4"/>
  <c r="F51" i="4"/>
  <c r="J51" i="4"/>
  <c r="N51" i="4"/>
  <c r="E49" i="4"/>
  <c r="I52" i="4"/>
  <c r="I49" i="4" s="1"/>
  <c r="D53" i="4"/>
  <c r="H53" i="4"/>
  <c r="L53" i="4"/>
  <c r="L76" i="4"/>
  <c r="G77" i="4"/>
  <c r="K77" i="4"/>
  <c r="O77" i="4"/>
  <c r="F78" i="4"/>
  <c r="F75" i="4" s="1"/>
  <c r="N78" i="4"/>
  <c r="N75" i="4" s="1"/>
  <c r="E79" i="4"/>
  <c r="I79" i="4"/>
  <c r="M79" i="4"/>
  <c r="P38" i="4"/>
  <c r="H76" i="4" l="1"/>
  <c r="H26" i="4"/>
  <c r="H23" i="4" s="1"/>
  <c r="D26" i="4"/>
  <c r="D23" i="4" s="1"/>
  <c r="P79" i="4"/>
  <c r="P25" i="4"/>
  <c r="P24" i="4" s="1"/>
  <c r="M52" i="4"/>
  <c r="M49" i="4" s="1"/>
  <c r="N24" i="4"/>
  <c r="J78" i="4"/>
  <c r="J75" i="4" s="1"/>
  <c r="D76" i="4"/>
  <c r="K50" i="4"/>
  <c r="F24" i="4"/>
  <c r="P51" i="4"/>
  <c r="P53" i="4"/>
  <c r="O78" i="4"/>
  <c r="O75" i="4" s="1"/>
  <c r="O76" i="4"/>
  <c r="N52" i="4"/>
  <c r="N49" i="4" s="1"/>
  <c r="N50" i="4"/>
  <c r="M24" i="4"/>
  <c r="M26" i="4"/>
  <c r="M23" i="4" s="1"/>
  <c r="K76" i="4"/>
  <c r="K78" i="4"/>
  <c r="K75" i="4" s="1"/>
  <c r="J50" i="4"/>
  <c r="J52" i="4"/>
  <c r="J49" i="4" s="1"/>
  <c r="I24" i="4"/>
  <c r="I26" i="4"/>
  <c r="I23" i="4" s="1"/>
  <c r="G78" i="4"/>
  <c r="G75" i="4" s="1"/>
  <c r="G76" i="4"/>
  <c r="F52" i="4"/>
  <c r="F49" i="4" s="1"/>
  <c r="F50" i="4"/>
  <c r="E26" i="4"/>
  <c r="E23" i="4" s="1"/>
  <c r="E24" i="4"/>
  <c r="P78" i="4"/>
  <c r="P75" i="4" s="1"/>
  <c r="P76" i="4"/>
  <c r="P26" i="4" l="1"/>
  <c r="P23" i="4" s="1"/>
  <c r="P50" i="4"/>
  <c r="P52" i="4"/>
  <c r="P49" i="4" s="1"/>
</calcChain>
</file>

<file path=xl/sharedStrings.xml><?xml version="1.0" encoding="utf-8"?>
<sst xmlns="http://schemas.openxmlformats.org/spreadsheetml/2006/main" count="318" uniqueCount="213">
  <si>
    <t>Controle de Carga para Dados para o Sistema SASI - COLETA</t>
  </si>
  <si>
    <t>Ciclo de Coleta</t>
  </si>
  <si>
    <t>Seção de Dados</t>
  </si>
  <si>
    <t>Deseja carregar seção?</t>
  </si>
  <si>
    <t>1_Aspectos Geográficos</t>
  </si>
  <si>
    <t>Não</t>
  </si>
  <si>
    <t>2_Mercado Anual_Projeções</t>
  </si>
  <si>
    <t xml:space="preserve">Mercado Anual  - Informações Conexão     </t>
  </si>
  <si>
    <t>Sim</t>
  </si>
  <si>
    <t xml:space="preserve">Mercado Anual  - Informações Mercado     </t>
  </si>
  <si>
    <t>3_Mercado Realizado_Histórico</t>
  </si>
  <si>
    <t>4_Curva de Carga</t>
  </si>
  <si>
    <t>5_Oferta Geração</t>
  </si>
  <si>
    <t>6_Balanço</t>
  </si>
  <si>
    <t>7_Rede de distribuição</t>
  </si>
  <si>
    <t>8_Eficiência Energética</t>
  </si>
  <si>
    <t>Aspectos Geográficos</t>
  </si>
  <si>
    <t>1.1</t>
  </si>
  <si>
    <t>Distribuidora:</t>
  </si>
  <si>
    <t>1.2</t>
  </si>
  <si>
    <t>Nome da Localidade:</t>
  </si>
  <si>
    <t>Estado:</t>
  </si>
  <si>
    <t>Municipio:</t>
  </si>
  <si>
    <t>1.3</t>
  </si>
  <si>
    <t>Coordenadas da Subestação da Localidade</t>
  </si>
  <si>
    <t>Latitude</t>
  </si>
  <si>
    <t>Longitude</t>
  </si>
  <si>
    <t>Grau</t>
  </si>
  <si>
    <t>Minuto</t>
  </si>
  <si>
    <t>Segundo</t>
  </si>
  <si>
    <t>Hemisfério (Norte/Sul)</t>
  </si>
  <si>
    <t>Hemisfério</t>
  </si>
  <si>
    <t>Oeste</t>
  </si>
  <si>
    <t>1.4</t>
  </si>
  <si>
    <t>População da localidade:</t>
  </si>
  <si>
    <t>1.5</t>
  </si>
  <si>
    <t>Formas de Acesso à localidade:</t>
  </si>
  <si>
    <t>1.6</t>
  </si>
  <si>
    <t>Breve descrição da localidade:</t>
  </si>
  <si>
    <t>1.7</t>
  </si>
  <si>
    <t>Ano Coleta:</t>
  </si>
  <si>
    <t>Projeções de Mercado - Anual</t>
  </si>
  <si>
    <t>2.1</t>
  </si>
  <si>
    <t>2.2</t>
  </si>
  <si>
    <t>Localidade:</t>
  </si>
  <si>
    <t>INFORMAÇÕES DE CONEXÃO</t>
  </si>
  <si>
    <t>2.3</t>
  </si>
  <si>
    <t>Data prevista para interligação ao SIN (dd/mm/aaaa):</t>
  </si>
  <si>
    <t>2.4</t>
  </si>
  <si>
    <t>Interconexão prevista com a localidade:</t>
  </si>
  <si>
    <t>Data prevista para interconexão (dd/mm/aaaa):</t>
  </si>
  <si>
    <t>2.5</t>
  </si>
  <si>
    <t>Exportação de Energia</t>
  </si>
  <si>
    <t>INFORMAÇÕES DE MERCADO</t>
  </si>
  <si>
    <t>2.6</t>
  </si>
  <si>
    <t>Projeções de Mercado (Energia em MWh e Demanda em kW)</t>
  </si>
  <si>
    <t>Consumo total de energia elétrica faturado (MWh)</t>
  </si>
  <si>
    <t xml:space="preserve">       Residencial (MWh)</t>
  </si>
  <si>
    <t xml:space="preserve">  Industrial (MWh)</t>
  </si>
  <si>
    <t xml:space="preserve">  Comercial, serviços e outras atividades (MWh)</t>
  </si>
  <si>
    <t xml:space="preserve">  Rural (MWh)</t>
  </si>
  <si>
    <t xml:space="preserve">  Outros consumos (MWh)</t>
  </si>
  <si>
    <t>Número de unidades consumidoras</t>
  </si>
  <si>
    <t xml:space="preserve">       Residencial</t>
  </si>
  <si>
    <t xml:space="preserve"> Demais Consumidores</t>
  </si>
  <si>
    <t>Suprimento de energia (MWh)</t>
  </si>
  <si>
    <t>Perdas totais mais diferenças (MWh)</t>
  </si>
  <si>
    <t>Fator de carga (%)</t>
  </si>
  <si>
    <t>Índice de perdas (%)</t>
  </si>
  <si>
    <t>Carga total de energia requerida (MWh)</t>
  </si>
  <si>
    <t>Carga total de energia requerida (MWMédio)</t>
  </si>
  <si>
    <t>Carga de energia de mercado próprio (MWh)</t>
  </si>
  <si>
    <t>Demanda de mercado próprio (kW)</t>
  </si>
  <si>
    <t>Suprimento de demanda (kW)</t>
  </si>
  <si>
    <t>Demanda total de energia requerida (kW)</t>
  </si>
  <si>
    <t>Obs: Energia em MWh e Demanda em kW</t>
  </si>
  <si>
    <t>Valores Históricos do Mercado Realizado (dados verificados nos últimos TRÊS ANOS)</t>
  </si>
  <si>
    <t>3.1</t>
  </si>
  <si>
    <t>3.2</t>
  </si>
  <si>
    <t>3.3</t>
  </si>
  <si>
    <t>JAN</t>
  </si>
  <si>
    <t>FEV</t>
  </si>
  <si>
    <t>MAR</t>
  </si>
  <si>
    <t>ABR</t>
  </si>
  <si>
    <t>MAI</t>
  </si>
  <si>
    <t>JUN</t>
  </si>
  <si>
    <t>JUL</t>
  </si>
  <si>
    <t>AGO</t>
  </si>
  <si>
    <t>SET</t>
  </si>
  <si>
    <t>OUT</t>
  </si>
  <si>
    <t>NOV</t>
  </si>
  <si>
    <t>DEZ</t>
  </si>
  <si>
    <t>TOTAL</t>
  </si>
  <si>
    <t xml:space="preserve">        Residencial (MWh)</t>
  </si>
  <si>
    <t xml:space="preserve">        Residencial</t>
  </si>
  <si>
    <t xml:space="preserve">        Demais consumidores</t>
  </si>
  <si>
    <t>3.4</t>
  </si>
  <si>
    <t>3.5</t>
  </si>
  <si>
    <t>Demanda de mercado próprio (kw)</t>
  </si>
  <si>
    <t>Suprimento de demanda (kw)</t>
  </si>
  <si>
    <t>Demanda total de energia requerida (kw)</t>
  </si>
  <si>
    <t>Curva de carga verificada</t>
  </si>
  <si>
    <t>4.1</t>
  </si>
  <si>
    <t>4.2</t>
  </si>
  <si>
    <t>4.3</t>
  </si>
  <si>
    <t>Mês</t>
  </si>
  <si>
    <t>Dia</t>
  </si>
  <si>
    <t>0 h</t>
  </si>
  <si>
    <t>1 h</t>
  </si>
  <si>
    <t>2 h</t>
  </si>
  <si>
    <t>3 h</t>
  </si>
  <si>
    <t>4 h</t>
  </si>
  <si>
    <t>5 h</t>
  </si>
  <si>
    <t>6 h</t>
  </si>
  <si>
    <t>7 h</t>
  </si>
  <si>
    <t>8 h</t>
  </si>
  <si>
    <t>9 h</t>
  </si>
  <si>
    <t>10 h</t>
  </si>
  <si>
    <t>11 h</t>
  </si>
  <si>
    <t>12 h</t>
  </si>
  <si>
    <t>13 h</t>
  </si>
  <si>
    <t>14 h</t>
  </si>
  <si>
    <t>15 h</t>
  </si>
  <si>
    <t>16 h</t>
  </si>
  <si>
    <t>17 h</t>
  </si>
  <si>
    <t>18 h</t>
  </si>
  <si>
    <t>19 h</t>
  </si>
  <si>
    <t>20 h</t>
  </si>
  <si>
    <t>21 h</t>
  </si>
  <si>
    <t>22 h</t>
  </si>
  <si>
    <t>23h</t>
  </si>
  <si>
    <t>JANEIRO</t>
  </si>
  <si>
    <t>FEVEREIRO</t>
  </si>
  <si>
    <t>MARÇO</t>
  </si>
  <si>
    <t>ABRIL</t>
  </si>
  <si>
    <t>MAIO</t>
  </si>
  <si>
    <t>JUNHO</t>
  </si>
  <si>
    <t>JULHO</t>
  </si>
  <si>
    <t>AGOSTO</t>
  </si>
  <si>
    <t>SETEMBRO</t>
  </si>
  <si>
    <t>OUTUBRO</t>
  </si>
  <si>
    <t>NOVEMBRO</t>
  </si>
  <si>
    <t>DEZEMBRO</t>
  </si>
  <si>
    <t>Oferta Atual de Geração</t>
  </si>
  <si>
    <t>5.1</t>
  </si>
  <si>
    <t>5.2</t>
  </si>
  <si>
    <t>Eventual Substituição da Oferta Existente</t>
  </si>
  <si>
    <t>Necessidade de Contratação de Reserva de Capacidade de Geração</t>
  </si>
  <si>
    <t>5.3 a 5.22</t>
  </si>
  <si>
    <t>5.3 Nome da Usina</t>
  </si>
  <si>
    <t>5.4 Tipo</t>
  </si>
  <si>
    <t>5.5 Combustível/ Rio</t>
  </si>
  <si>
    <t>5.6 Fabricante e/ou Modelo da máquina</t>
  </si>
  <si>
    <t>5.7 Número de máquinas</t>
  </si>
  <si>
    <t>5.8 Potência Nominal (kW)</t>
  </si>
  <si>
    <t>5.9 Potência Efetiva (kW)</t>
  </si>
  <si>
    <t>5.10 Situação / Autorização - Aneel</t>
  </si>
  <si>
    <t>5.11 Máquina Alugada,
Própria ou PIE?</t>
  </si>
  <si>
    <t>5.12 Data Início Contrato
(dd/mm/aaaa)</t>
  </si>
  <si>
    <t>5.13 Data Final Contrato
(dd/mm/aaaa)</t>
  </si>
  <si>
    <t>5.14 Data prevista de desativação (dd/mm/aaaa)</t>
  </si>
  <si>
    <t>5.15 Outras Informações Técnicas da Máquina</t>
  </si>
  <si>
    <t>5.16 Deseja substituir oferta existente? (especificar o número de máquinas)</t>
  </si>
  <si>
    <t>5.17 Prazo limite para substituição (dd/mm/aaaa)</t>
  </si>
  <si>
    <t>5.18 Motivo para substituição</t>
  </si>
  <si>
    <t>5.19 Há necessidade de contratação de reserva de geração? (especificar usina)</t>
  </si>
  <si>
    <t>5.20 Potência a contratar (kW)</t>
  </si>
  <si>
    <t>5.21 Ano para a entrada em operação (aaaa)</t>
  </si>
  <si>
    <t>5.22 Motivo para contratação de reserva de geração</t>
  </si>
  <si>
    <t>Balanço Energético e de Demanda</t>
  </si>
  <si>
    <t>6.1</t>
  </si>
  <si>
    <t>6.2</t>
  </si>
  <si>
    <t>BALANÇO DE ENERGIA (MWh)</t>
  </si>
  <si>
    <t>RECURSO ENERGÉTICO</t>
  </si>
  <si>
    <t>6.3 a 6.7</t>
  </si>
  <si>
    <t>6.3 Geração Hídrica (GH)</t>
  </si>
  <si>
    <t>6.4 Geração Eólica(Geol)</t>
  </si>
  <si>
    <t>6.5 Geração Solar (Gsol)</t>
  </si>
  <si>
    <t>6.6 Importação de Energia</t>
  </si>
  <si>
    <t>6.7 Origem da importação (país, distribuidora ou localidade)</t>
  </si>
  <si>
    <t>BALANÇO DE DEMANDA (em kW)</t>
  </si>
  <si>
    <t>RECURSO BRUTO</t>
  </si>
  <si>
    <t>REDUÇÕES</t>
  </si>
  <si>
    <t>RESERVA</t>
  </si>
  <si>
    <t>6.8 a 6.16</t>
  </si>
  <si>
    <t>6.8 Geração Eólica (Geol)</t>
  </si>
  <si>
    <t>6.9 Geração Solar (Gsol)</t>
  </si>
  <si>
    <t>6.10 Importação de energia</t>
  </si>
  <si>
    <t>6.11 Origem da importação (país, distribuidora ou localidade)</t>
  </si>
  <si>
    <t>6.12 Perda por Deplecionamento (caso de Hidrelétrica)</t>
  </si>
  <si>
    <t>6.13 Reserva de Regulação de Frequência (kW)</t>
  </si>
  <si>
    <t>6.14 Manutenção de Hidrelétrica (kW)</t>
  </si>
  <si>
    <t>6.15 Manutenção Térmica (kW)</t>
  </si>
  <si>
    <t>6.16 (kW)</t>
  </si>
  <si>
    <t>Rede de Distribuição</t>
  </si>
  <si>
    <t>7.1</t>
  </si>
  <si>
    <t>7.2</t>
  </si>
  <si>
    <t>7.3</t>
  </si>
  <si>
    <t>Breve descrição das instalações da rede de distribuição:</t>
  </si>
  <si>
    <t>7.4</t>
  </si>
  <si>
    <t>Cronograma de obras previstas:</t>
  </si>
  <si>
    <t>7.5</t>
  </si>
  <si>
    <t>Inviabilidades técnica, econômica ou ambiental para a interligação ao SIN:</t>
  </si>
  <si>
    <t>Eficiência Energética</t>
  </si>
  <si>
    <t>8.1</t>
  </si>
  <si>
    <t>8.2</t>
  </si>
  <si>
    <t>8.3</t>
  </si>
  <si>
    <t>Programas de eficiência energética que poderiam ser implantados na localidade:</t>
  </si>
  <si>
    <t>8.4</t>
  </si>
  <si>
    <t>Previsão de economia de energia com a implantação desses programas (em MWh/ano)</t>
  </si>
  <si>
    <t>MWh/ano</t>
  </si>
  <si>
    <t>Mercado Realizado - 2020</t>
  </si>
  <si>
    <t>Mercado Realizado - 2018 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</si>
</sst>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h"/>
    <numFmt numFmtId="166" formatCode="0;\-0;;@"/>
    <numFmt numFmtId="167" formatCode="[$-416]mmmm\-yy;@"/>
    <numFmt numFmtId="168" formatCode="#,##0.0"/>
    <numFmt numFmtId="169" formatCode="[$-416]mmmm\-yyyy;@"/>
    <numFmt numFmtId="170" formatCode="_(* #,##0_);_(* \(#,##0\);_(* &quot;-&quot;??_);_(@_)"/>
  </numFmts>
  <fonts count="6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b/>
      <sz val="10"/>
      <name val="Calibri"/>
      <family val="2"/>
      <scheme val="minor"/>
    </font>
    <font>
      <sz val="10"/>
      <name val="Calibri"/>
      <family val="2"/>
      <scheme val="minor"/>
    </font>
    <font>
      <sz val="10"/>
      <color indexed="18"/>
      <name val="Calibri"/>
      <family val="2"/>
      <scheme val="minor"/>
    </font>
    <font>
      <b/>
      <sz val="14"/>
      <color theme="0"/>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1"/>
      <name val="Calibri"/>
      <family val="2"/>
      <scheme val="minor"/>
    </font>
    <font>
      <b/>
      <i/>
      <sz val="10"/>
      <name val="Calibri"/>
      <family val="2"/>
      <scheme val="minor"/>
    </font>
    <font>
      <b/>
      <sz val="9"/>
      <color theme="1"/>
      <name val="Calibri"/>
      <family val="2"/>
      <scheme val="minor"/>
    </font>
    <font>
      <b/>
      <sz val="8"/>
      <name val="Calibri"/>
      <family val="2"/>
      <scheme val="minor"/>
    </font>
    <font>
      <sz val="8"/>
      <name val="Calibri"/>
      <family val="2"/>
      <scheme val="minor"/>
    </font>
    <font>
      <sz val="8"/>
      <color indexed="8"/>
      <name val="Arial"/>
      <family val="2"/>
    </font>
    <font>
      <b/>
      <sz val="10"/>
      <color indexed="8"/>
      <name val="Arial"/>
      <family val="2"/>
    </font>
    <font>
      <sz val="10"/>
      <color indexed="9"/>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sz val="10"/>
      <color indexed="19"/>
      <name val="Arial"/>
      <family val="2"/>
    </font>
    <font>
      <sz val="10"/>
      <color indexed="63"/>
      <name val="Arial"/>
      <family val="2"/>
    </font>
    <font>
      <b/>
      <sz val="11"/>
      <color theme="0"/>
      <name val="Calibri"/>
      <family val="2"/>
      <scheme val="minor"/>
    </font>
    <font>
      <b/>
      <sz val="10"/>
      <color indexed="21"/>
      <name val="Calibri"/>
      <family val="2"/>
      <scheme val="minor"/>
    </font>
    <font>
      <sz val="11"/>
      <color theme="0"/>
      <name val="Calibri"/>
      <family val="2"/>
      <scheme val="minor"/>
    </font>
    <font>
      <b/>
      <sz val="10"/>
      <color theme="0"/>
      <name val="Calibri"/>
      <family val="2"/>
      <scheme val="minor"/>
    </font>
    <font>
      <sz val="11"/>
      <name val="Calibri"/>
      <family val="2"/>
      <scheme val="minor"/>
    </font>
    <font>
      <b/>
      <sz val="10"/>
      <color rgb="FFFF0000"/>
      <name val="Calibri"/>
      <family val="2"/>
      <scheme val="minor"/>
    </font>
    <font>
      <b/>
      <sz val="14"/>
      <color indexed="18"/>
      <name val="Calibri"/>
      <family val="2"/>
      <scheme val="minor"/>
    </font>
    <font>
      <b/>
      <sz val="11"/>
      <color theme="0" tint="-4.9989318521683403E-2"/>
      <name val="Calibri"/>
      <family val="2"/>
      <scheme val="minor"/>
    </font>
    <font>
      <sz val="13"/>
      <name val="Calibri"/>
      <family val="2"/>
      <scheme val="minor"/>
    </font>
    <font>
      <i/>
      <sz val="10"/>
      <name val="Calibri"/>
      <family val="2"/>
      <scheme val="minor"/>
    </font>
    <font>
      <b/>
      <sz val="10"/>
      <color indexed="18"/>
      <name val="Calibri"/>
      <family val="2"/>
      <scheme val="minor"/>
    </font>
    <font>
      <sz val="10"/>
      <name val="Arial"/>
      <family val="2"/>
    </font>
    <font>
      <b/>
      <sz val="9"/>
      <name val="Calibri"/>
      <family val="2"/>
      <scheme val="minor"/>
    </font>
    <font>
      <b/>
      <sz val="10"/>
      <color rgb="FF000080"/>
      <name val="Calibri"/>
      <family val="2"/>
      <scheme val="minor"/>
    </font>
    <font>
      <sz val="20"/>
      <name val="Calibri"/>
      <family val="2"/>
      <scheme val="minor"/>
    </font>
    <font>
      <sz val="10"/>
      <color rgb="FFFF0000"/>
      <name val="Calibri"/>
      <family val="2"/>
      <scheme val="minor"/>
    </font>
    <font>
      <b/>
      <sz val="14"/>
      <color theme="0" tint="-4.9989318521683403E-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theme="1"/>
      <name val="Calibri"/>
      <family val="2"/>
      <scheme val="minor"/>
    </font>
    <font>
      <sz val="9"/>
      <color rgb="FFFF0000"/>
      <name val="Calibri"/>
      <family val="2"/>
      <scheme val="minor"/>
    </font>
    <font>
      <b/>
      <sz val="9.5"/>
      <name val="Calibri"/>
      <family val="2"/>
      <scheme val="minor"/>
    </font>
  </fonts>
  <fills count="52">
    <fill>
      <patternFill patternType="none"/>
    </fill>
    <fill>
      <patternFill patternType="gray125"/>
    </fill>
    <fill>
      <patternFill patternType="solid">
        <fgColor indexed="18"/>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0" tint="-0.249977111117893"/>
        <bgColor indexed="64"/>
      </patternFill>
    </fill>
    <fill>
      <patternFill patternType="solid">
        <fgColor rgb="FF00008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BFBFB"/>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medium">
        <color auto="1"/>
      </left>
      <right style="medium">
        <color auto="1"/>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rgb="FF000080"/>
      </left>
      <right/>
      <top/>
      <bottom style="thin">
        <color indexed="64"/>
      </bottom>
      <diagonal/>
    </border>
    <border>
      <left style="medium">
        <color rgb="FF000080"/>
      </left>
      <right style="thin">
        <color indexed="64"/>
      </right>
      <top style="thin">
        <color indexed="64"/>
      </top>
      <bottom style="medium">
        <color indexed="64"/>
      </bottom>
      <diagonal/>
    </border>
    <border>
      <left style="medium">
        <color rgb="FF000080"/>
      </left>
      <right style="thin">
        <color indexed="64"/>
      </right>
      <top style="medium">
        <color indexed="64"/>
      </top>
      <bottom style="thin">
        <color indexed="64"/>
      </bottom>
      <diagonal/>
    </border>
    <border>
      <left style="medium">
        <color rgb="FF000080"/>
      </left>
      <right style="thin">
        <color indexed="64"/>
      </right>
      <top/>
      <bottom style="thin">
        <color indexed="64"/>
      </bottom>
      <diagonal/>
    </border>
    <border>
      <left style="medium">
        <color rgb="FF000080"/>
      </left>
      <right style="thin">
        <color indexed="64"/>
      </right>
      <top style="thin">
        <color indexed="64"/>
      </top>
      <bottom style="thin">
        <color indexed="64"/>
      </bottom>
      <diagonal/>
    </border>
    <border>
      <left style="medium">
        <color rgb="FF000080"/>
      </left>
      <right style="medium">
        <color indexed="64"/>
      </right>
      <top/>
      <bottom style="thin">
        <color indexed="64"/>
      </bottom>
      <diagonal/>
    </border>
    <border>
      <left style="medium">
        <color rgb="FF000080"/>
      </left>
      <right style="medium">
        <color indexed="64"/>
      </right>
      <top style="thin">
        <color indexed="64"/>
      </top>
      <bottom style="medium">
        <color indexed="64"/>
      </bottom>
      <diagonal/>
    </border>
    <border>
      <left style="medium">
        <color rgb="FF000080"/>
      </left>
      <right style="medium">
        <color indexed="64"/>
      </right>
      <top style="medium">
        <color indexed="64"/>
      </top>
      <bottom style="thin">
        <color indexed="64"/>
      </bottom>
      <diagonal/>
    </border>
    <border>
      <left style="medium">
        <color rgb="FF000080"/>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000080"/>
      </left>
      <right style="thin">
        <color indexed="64"/>
      </right>
      <top style="thin">
        <color indexed="64"/>
      </top>
      <bottom/>
      <diagonal/>
    </border>
    <border>
      <left style="medium">
        <color rgb="FF000080"/>
      </left>
      <right style="medium">
        <color indexed="64"/>
      </right>
      <top/>
      <bottom/>
      <diagonal/>
    </border>
    <border>
      <left/>
      <right style="medium">
        <color indexed="64"/>
      </right>
      <top/>
      <bottom style="thin">
        <color indexed="64"/>
      </bottom>
      <diagonal/>
    </border>
  </borders>
  <cellStyleXfs count="62">
    <xf numFmtId="0" fontId="0" fillId="0" borderId="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20" fillId="7" borderId="0" applyNumberFormat="0" applyBorder="0" applyAlignment="0" applyProtection="0"/>
    <xf numFmtId="0" fontId="20" fillId="8" borderId="0" applyNumberFormat="0" applyBorder="0" applyAlignment="0" applyProtection="0"/>
    <xf numFmtId="0" fontId="19" fillId="9" borderId="0" applyNumberFormat="0" applyBorder="0" applyAlignment="0" applyProtection="0"/>
    <xf numFmtId="0" fontId="21" fillId="10" borderId="0" applyNumberFormat="0" applyBorder="0" applyAlignment="0" applyProtection="0"/>
    <xf numFmtId="0" fontId="22" fillId="11" borderId="0" applyNumberFormat="0" applyBorder="0" applyAlignment="0" applyProtection="0"/>
    <xf numFmtId="0" fontId="23" fillId="0" borderId="0" applyNumberFormat="0" applyFill="0" applyBorder="0" applyAlignment="0" applyProtection="0"/>
    <xf numFmtId="0" fontId="24" fillId="12" borderId="0" applyNumberFormat="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13" borderId="0" applyNumberFormat="0" applyBorder="0" applyAlignment="0" applyProtection="0"/>
    <xf numFmtId="0" fontId="29" fillId="13" borderId="14"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1" fillId="0" borderId="0" applyNumberFormat="0" applyFill="0" applyBorder="0" applyAlignment="0" applyProtection="0"/>
    <xf numFmtId="164" fontId="4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xf numFmtId="0" fontId="48" fillId="0" borderId="45" applyNumberFormat="0" applyFill="0" applyAlignment="0" applyProtection="0"/>
    <xf numFmtId="0" fontId="49" fillId="0" borderId="46" applyNumberFormat="0" applyFill="0" applyAlignment="0" applyProtection="0"/>
    <xf numFmtId="0" fontId="50" fillId="0" borderId="47" applyNumberFormat="0" applyFill="0" applyAlignment="0" applyProtection="0"/>
    <xf numFmtId="0" fontId="50" fillId="0" borderId="0" applyNumberFormat="0" applyFill="0" applyBorder="0" applyAlignment="0" applyProtection="0"/>
    <xf numFmtId="0" fontId="51"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4" fillId="23" borderId="48" applyNumberFormat="0" applyAlignment="0" applyProtection="0"/>
    <xf numFmtId="0" fontId="55" fillId="24" borderId="49" applyNumberFormat="0" applyAlignment="0" applyProtection="0"/>
    <xf numFmtId="0" fontId="56" fillId="24" borderId="48" applyNumberFormat="0" applyAlignment="0" applyProtection="0"/>
    <xf numFmtId="0" fontId="57" fillId="0" borderId="50" applyNumberFormat="0" applyFill="0" applyAlignment="0" applyProtection="0"/>
    <xf numFmtId="0" fontId="30" fillId="25" borderId="51" applyNumberFormat="0" applyAlignment="0" applyProtection="0"/>
    <xf numFmtId="0" fontId="2" fillId="0" borderId="0" applyNumberFormat="0" applyFill="0" applyBorder="0" applyAlignment="0" applyProtection="0"/>
    <xf numFmtId="0" fontId="1" fillId="26" borderId="52" applyNumberFormat="0" applyFont="0" applyAlignment="0" applyProtection="0"/>
    <xf numFmtId="0" fontId="58" fillId="0" borderId="0" applyNumberFormat="0" applyFill="0" applyBorder="0" applyAlignment="0" applyProtection="0"/>
    <xf numFmtId="0" fontId="3" fillId="0" borderId="53" applyNumberFormat="0" applyFill="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32" fillId="50" borderId="0" applyNumberFormat="0" applyBorder="0" applyAlignment="0" applyProtection="0"/>
  </cellStyleXfs>
  <cellXfs count="574">
    <xf numFmtId="0" fontId="0" fillId="0" borderId="0" xfId="0"/>
    <xf numFmtId="0" fontId="0" fillId="0" borderId="0" xfId="0" applyProtection="1"/>
    <xf numFmtId="0" fontId="10" fillId="4" borderId="0" xfId="0" applyFont="1" applyFill="1" applyProtection="1"/>
    <xf numFmtId="0" fontId="10" fillId="4" borderId="23" xfId="0" applyFont="1" applyFill="1" applyBorder="1" applyProtection="1"/>
    <xf numFmtId="0" fontId="5" fillId="4" borderId="0" xfId="0" applyFont="1" applyFill="1" applyBorder="1" applyAlignment="1" applyProtection="1">
      <alignment vertical="center"/>
    </xf>
    <xf numFmtId="0" fontId="31" fillId="4" borderId="0" xfId="0" applyFont="1" applyFill="1" applyBorder="1" applyAlignment="1" applyProtection="1">
      <alignment horizontal="center" vertical="center"/>
    </xf>
    <xf numFmtId="0" fontId="10" fillId="4" borderId="0" xfId="0" applyFont="1" applyFill="1" applyBorder="1" applyProtection="1"/>
    <xf numFmtId="0" fontId="31" fillId="4" borderId="24" xfId="0" applyFont="1" applyFill="1" applyBorder="1" applyAlignment="1" applyProtection="1">
      <alignment horizontal="center" vertical="center"/>
    </xf>
    <xf numFmtId="0" fontId="38" fillId="0" borderId="0" xfId="0" applyFont="1" applyBorder="1" applyAlignment="1" applyProtection="1">
      <alignment vertical="center"/>
    </xf>
    <xf numFmtId="0" fontId="6" fillId="2" borderId="0" xfId="0" applyFont="1" applyFill="1" applyBorder="1" applyAlignment="1" applyProtection="1">
      <alignment horizontal="center" vertical="center"/>
    </xf>
    <xf numFmtId="0" fontId="38" fillId="6" borderId="0" xfId="0" applyFont="1" applyFill="1" applyBorder="1" applyAlignment="1" applyProtection="1">
      <alignment vertical="center"/>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0" fontId="6" fillId="0" borderId="0" xfId="0" applyFont="1" applyFill="1" applyBorder="1" applyAlignment="1" applyProtection="1">
      <alignment vertical="center"/>
      <protection hidden="1"/>
    </xf>
    <xf numFmtId="0" fontId="6" fillId="2" borderId="24" xfId="0" applyFont="1" applyFill="1" applyBorder="1" applyAlignment="1" applyProtection="1">
      <alignment horizontal="center" vertical="center"/>
    </xf>
    <xf numFmtId="0" fontId="5" fillId="16" borderId="31" xfId="0" applyFont="1" applyFill="1" applyBorder="1" applyAlignment="1" applyProtection="1">
      <alignment vertical="center"/>
    </xf>
    <xf numFmtId="0" fontId="40" fillId="16" borderId="31" xfId="0" applyFont="1" applyFill="1" applyBorder="1" applyAlignment="1" applyProtection="1">
      <alignment vertical="center"/>
    </xf>
    <xf numFmtId="0" fontId="6" fillId="2" borderId="12"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4" fillId="6" borderId="21" xfId="0" applyFont="1" applyFill="1" applyBorder="1" applyAlignment="1" applyProtection="1">
      <alignment vertical="center"/>
    </xf>
    <xf numFmtId="0" fontId="5" fillId="2" borderId="31" xfId="0" applyFont="1" applyFill="1" applyBorder="1" applyAlignment="1" applyProtection="1">
      <alignment vertical="center"/>
    </xf>
    <xf numFmtId="0" fontId="6" fillId="2" borderId="32" xfId="0" applyFont="1" applyFill="1" applyBorder="1" applyAlignment="1" applyProtection="1">
      <alignment vertical="center"/>
    </xf>
    <xf numFmtId="0" fontId="8" fillId="6" borderId="0" xfId="0" applyFont="1" applyFill="1" applyBorder="1" applyAlignment="1" applyProtection="1">
      <alignment vertical="center"/>
    </xf>
    <xf numFmtId="0" fontId="11" fillId="4" borderId="0" xfId="0" applyFont="1" applyFill="1" applyBorder="1" applyAlignment="1" applyProtection="1">
      <alignment horizontal="right" vertical="center"/>
    </xf>
    <xf numFmtId="0" fontId="6" fillId="16" borderId="34" xfId="0" applyFont="1" applyFill="1" applyBorder="1" applyAlignment="1" applyProtection="1">
      <alignment vertical="center" wrapText="1"/>
    </xf>
    <xf numFmtId="0" fontId="0" fillId="0" borderId="0" xfId="0" applyProtection="1">
      <protection hidden="1"/>
    </xf>
    <xf numFmtId="0" fontId="0" fillId="0" borderId="0" xfId="0" applyFont="1" applyProtection="1">
      <protection hidden="1"/>
    </xf>
    <xf numFmtId="0" fontId="6" fillId="16" borderId="31" xfId="0" applyFont="1" applyFill="1" applyBorder="1" applyAlignment="1" applyProtection="1">
      <alignment vertical="center"/>
    </xf>
    <xf numFmtId="0" fontId="6" fillId="16" borderId="31" xfId="0" applyFont="1" applyFill="1" applyBorder="1" applyAlignment="1" applyProtection="1">
      <alignment horizontal="left" vertical="center" indent="2"/>
    </xf>
    <xf numFmtId="0" fontId="5" fillId="16" borderId="34" xfId="0" applyFont="1" applyFill="1" applyBorder="1" applyAlignment="1" applyProtection="1">
      <alignment vertical="center" wrapText="1"/>
    </xf>
    <xf numFmtId="0" fontId="35" fillId="4" borderId="0" xfId="0" applyFont="1" applyFill="1" applyBorder="1" applyAlignment="1" applyProtection="1">
      <alignment vertical="center"/>
    </xf>
    <xf numFmtId="0" fontId="12" fillId="4" borderId="0" xfId="0" applyFont="1" applyFill="1" applyBorder="1" applyAlignment="1" applyProtection="1"/>
    <xf numFmtId="0" fontId="45" fillId="4" borderId="0" xfId="0" applyFont="1" applyFill="1" applyBorder="1" applyProtection="1"/>
    <xf numFmtId="166" fontId="6" fillId="4" borderId="0" xfId="0" applyNumberFormat="1"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5" fillId="4" borderId="0" xfId="0" applyFont="1" applyFill="1" applyBorder="1" applyAlignment="1" applyProtection="1">
      <alignment horizontal="right" vertical="center"/>
    </xf>
    <xf numFmtId="0" fontId="5" fillId="4" borderId="0" xfId="0" applyFont="1" applyFill="1" applyBorder="1" applyAlignment="1" applyProtection="1">
      <alignment horizontal="center" vertical="center"/>
    </xf>
    <xf numFmtId="0" fontId="0" fillId="4" borderId="0" xfId="0" applyFont="1" applyFill="1" applyBorder="1" applyProtection="1"/>
    <xf numFmtId="166" fontId="10" fillId="4" borderId="0" xfId="0" applyNumberFormat="1" applyFont="1" applyFill="1" applyBorder="1" applyAlignment="1" applyProtection="1">
      <alignment horizontal="center" vertical="center"/>
      <protection hidden="1"/>
    </xf>
    <xf numFmtId="0" fontId="33" fillId="4" borderId="0" xfId="0" applyFont="1" applyFill="1" applyBorder="1" applyAlignment="1" applyProtection="1">
      <alignment horizontal="center" vertical="center"/>
    </xf>
    <xf numFmtId="0" fontId="33" fillId="4" borderId="24" xfId="0" applyFont="1" applyFill="1" applyBorder="1" applyAlignment="1" applyProtection="1">
      <alignment horizontal="center" vertical="center"/>
    </xf>
    <xf numFmtId="0" fontId="5" fillId="4" borderId="0" xfId="0" applyFont="1" applyFill="1" applyBorder="1" applyAlignment="1" applyProtection="1">
      <alignment horizontal="center" vertical="center" wrapText="1"/>
    </xf>
    <xf numFmtId="0" fontId="8" fillId="4" borderId="0" xfId="0" applyFont="1" applyFill="1" applyBorder="1" applyAlignment="1" applyProtection="1">
      <alignment vertical="center"/>
    </xf>
    <xf numFmtId="0" fontId="11" fillId="0" borderId="23"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4" borderId="0" xfId="0" applyFont="1" applyFill="1" applyBorder="1" applyAlignment="1" applyProtection="1">
      <alignment horizontal="left" vertical="center"/>
    </xf>
    <xf numFmtId="0" fontId="11" fillId="4" borderId="23" xfId="0" applyFont="1" applyFill="1" applyBorder="1" applyAlignment="1" applyProtection="1">
      <alignment horizontal="right" vertical="center"/>
    </xf>
    <xf numFmtId="0" fontId="0" fillId="0" borderId="0" xfId="0" applyFont="1" applyBorder="1" applyProtection="1">
      <protection hidden="1"/>
    </xf>
    <xf numFmtId="0" fontId="0" fillId="0" borderId="0" xfId="0" applyFont="1" applyFill="1" applyProtection="1">
      <protection hidden="1"/>
    </xf>
    <xf numFmtId="0" fontId="0" fillId="6" borderId="0" xfId="0" applyFont="1" applyFill="1" applyProtection="1">
      <protection hidden="1"/>
    </xf>
    <xf numFmtId="0" fontId="0" fillId="4" borderId="0" xfId="0" applyFont="1" applyFill="1" applyAlignment="1" applyProtection="1">
      <protection hidden="1"/>
    </xf>
    <xf numFmtId="0" fontId="0" fillId="4" borderId="0" xfId="0" applyFont="1" applyFill="1" applyProtection="1">
      <protection hidden="1"/>
    </xf>
    <xf numFmtId="0" fontId="34" fillId="0" borderId="0" xfId="0" applyFont="1" applyAlignment="1" applyProtection="1">
      <alignment vertical="center"/>
      <protection hidden="1"/>
    </xf>
    <xf numFmtId="0" fontId="34" fillId="4" borderId="0" xfId="0" applyFont="1" applyFill="1" applyAlignment="1" applyProtection="1">
      <alignment vertical="center"/>
      <protection hidden="1"/>
    </xf>
    <xf numFmtId="0" fontId="5" fillId="0" borderId="23"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12" fillId="0" borderId="24"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center" vertical="center"/>
      <protection hidden="1"/>
    </xf>
    <xf numFmtId="0" fontId="11" fillId="0" borderId="23" xfId="0" applyFont="1" applyBorder="1" applyAlignment="1" applyProtection="1">
      <alignment horizontal="right" vertical="center"/>
      <protection hidden="1"/>
    </xf>
    <xf numFmtId="0" fontId="38" fillId="0" borderId="0" xfId="0" applyFont="1" applyFill="1" applyBorder="1" applyAlignment="1" applyProtection="1">
      <alignment vertical="center"/>
      <protection hidden="1"/>
    </xf>
    <xf numFmtId="0" fontId="38" fillId="0" borderId="24" xfId="0" applyFont="1" applyFill="1" applyBorder="1" applyAlignment="1" applyProtection="1">
      <alignment vertical="center"/>
      <protection hidden="1"/>
    </xf>
    <xf numFmtId="0" fontId="34" fillId="0" borderId="0" xfId="0" applyFont="1" applyFill="1" applyBorder="1" applyAlignment="1" applyProtection="1">
      <alignment vertical="center"/>
      <protection hidden="1"/>
    </xf>
    <xf numFmtId="0" fontId="0" fillId="0" borderId="23" xfId="0" applyBorder="1" applyProtection="1">
      <protection hidden="1"/>
    </xf>
    <xf numFmtId="0" fontId="0" fillId="0" borderId="24" xfId="0" applyBorder="1" applyProtection="1">
      <protection hidden="1"/>
    </xf>
    <xf numFmtId="0" fontId="5" fillId="0" borderId="0" xfId="0" applyFont="1" applyBorder="1" applyAlignment="1" applyProtection="1">
      <alignment vertical="center"/>
      <protection hidden="1"/>
    </xf>
    <xf numFmtId="0" fontId="5" fillId="6" borderId="21" xfId="0" applyFont="1" applyFill="1" applyBorder="1" applyAlignment="1" applyProtection="1">
      <alignment vertical="center"/>
      <protection hidden="1"/>
    </xf>
    <xf numFmtId="0" fontId="16" fillId="6" borderId="0" xfId="0" applyFont="1" applyFill="1" applyBorder="1" applyAlignment="1" applyProtection="1">
      <alignment vertical="center"/>
      <protection hidden="1"/>
    </xf>
    <xf numFmtId="0" fontId="16" fillId="0" borderId="24" xfId="0" applyFont="1" applyFill="1" applyBorder="1" applyAlignment="1" applyProtection="1">
      <alignment vertical="center"/>
      <protection hidden="1"/>
    </xf>
    <xf numFmtId="0" fontId="16" fillId="0" borderId="0" xfId="0" applyFont="1" applyFill="1" applyBorder="1" applyAlignment="1" applyProtection="1">
      <alignment vertical="center"/>
      <protection hidden="1"/>
    </xf>
    <xf numFmtId="0" fontId="5" fillId="2" borderId="23" xfId="0" applyFont="1" applyFill="1" applyBorder="1" applyAlignment="1" applyProtection="1">
      <alignment vertical="center"/>
      <protection hidden="1"/>
    </xf>
    <xf numFmtId="0" fontId="6" fillId="2" borderId="0"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0" fontId="5" fillId="16" borderId="31" xfId="0" applyFont="1" applyFill="1" applyBorder="1" applyAlignment="1" applyProtection="1">
      <alignment vertical="center"/>
      <protection hidden="1"/>
    </xf>
    <xf numFmtId="0" fontId="5" fillId="14" borderId="1" xfId="0" applyFont="1" applyFill="1" applyBorder="1" applyAlignment="1" applyProtection="1">
      <alignment horizontal="center" vertical="center"/>
      <protection hidden="1"/>
    </xf>
    <xf numFmtId="0" fontId="5" fillId="14" borderId="27" xfId="0" applyFont="1" applyFill="1" applyBorder="1" applyAlignment="1" applyProtection="1">
      <alignment horizontal="center" vertical="center"/>
      <protection hidden="1"/>
    </xf>
    <xf numFmtId="0" fontId="5" fillId="6" borderId="0" xfId="0" applyFont="1" applyFill="1" applyBorder="1" applyAlignment="1" applyProtection="1">
      <alignment vertical="center"/>
      <protection hidden="1"/>
    </xf>
    <xf numFmtId="0" fontId="5" fillId="0" borderId="24" xfId="0" applyFont="1" applyFill="1" applyBorder="1" applyAlignment="1" applyProtection="1">
      <alignment vertical="center"/>
      <protection hidden="1"/>
    </xf>
    <xf numFmtId="0" fontId="6" fillId="0" borderId="23" xfId="0" applyFont="1" applyBorder="1" applyAlignment="1" applyProtection="1">
      <alignment vertical="center"/>
      <protection hidden="1"/>
    </xf>
    <xf numFmtId="0" fontId="40" fillId="16" borderId="31" xfId="0" applyFont="1" applyFill="1" applyBorder="1" applyAlignment="1" applyProtection="1">
      <alignment vertical="center"/>
      <protection hidden="1"/>
    </xf>
    <xf numFmtId="0" fontId="6" fillId="6" borderId="0" xfId="0" applyFont="1" applyFill="1" applyBorder="1" applyAlignment="1" applyProtection="1">
      <alignment vertical="center"/>
      <protection hidden="1"/>
    </xf>
    <xf numFmtId="0" fontId="6" fillId="0" borderId="24" xfId="0" applyFont="1" applyFill="1" applyBorder="1" applyAlignment="1" applyProtection="1">
      <alignment vertical="center"/>
      <protection hidden="1"/>
    </xf>
    <xf numFmtId="0" fontId="6" fillId="16" borderId="31" xfId="0" applyFont="1" applyFill="1" applyBorder="1" applyAlignment="1" applyProtection="1">
      <alignment vertical="center"/>
      <protection hidden="1"/>
    </xf>
    <xf numFmtId="0" fontId="6" fillId="16" borderId="31" xfId="0" applyFont="1" applyFill="1" applyBorder="1" applyAlignment="1" applyProtection="1">
      <alignment horizontal="left" vertical="center" indent="2"/>
      <protection hidden="1"/>
    </xf>
    <xf numFmtId="0" fontId="6" fillId="6" borderId="0" xfId="0" applyFont="1" applyFill="1" applyBorder="1" applyAlignment="1" applyProtection="1">
      <alignment horizontal="left" vertical="center" indent="2"/>
      <protection hidden="1"/>
    </xf>
    <xf numFmtId="0" fontId="6" fillId="0" borderId="24" xfId="0" applyFont="1" applyFill="1" applyBorder="1" applyAlignment="1" applyProtection="1">
      <alignment horizontal="left" vertical="center" indent="2"/>
      <protection hidden="1"/>
    </xf>
    <xf numFmtId="0" fontId="6" fillId="0" borderId="0" xfId="0" applyFont="1" applyFill="1" applyBorder="1" applyAlignment="1" applyProtection="1">
      <alignment horizontal="left" vertical="center" indent="2"/>
      <protection hidden="1"/>
    </xf>
    <xf numFmtId="0" fontId="5" fillId="16" borderId="34" xfId="0" applyFont="1" applyFill="1" applyBorder="1" applyAlignment="1" applyProtection="1">
      <alignment vertical="center" wrapText="1"/>
      <protection hidden="1"/>
    </xf>
    <xf numFmtId="0" fontId="6" fillId="16" borderId="34" xfId="0" applyFont="1" applyFill="1" applyBorder="1" applyAlignment="1" applyProtection="1">
      <alignment vertical="center" wrapText="1"/>
      <protection hidden="1"/>
    </xf>
    <xf numFmtId="0" fontId="7" fillId="6" borderId="0" xfId="0" applyFont="1" applyFill="1" applyBorder="1" applyAlignment="1" applyProtection="1">
      <alignment vertical="center"/>
      <protection hidden="1"/>
    </xf>
    <xf numFmtId="0" fontId="7" fillId="0" borderId="24"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6" fillId="2" borderId="25" xfId="0" applyFont="1" applyFill="1" applyBorder="1" applyAlignment="1" applyProtection="1">
      <alignment vertical="center"/>
      <protection hidden="1"/>
    </xf>
    <xf numFmtId="0" fontId="6" fillId="2" borderId="12" xfId="0" applyFont="1" applyFill="1" applyBorder="1" applyAlignment="1" applyProtection="1">
      <alignment horizontal="center" vertical="center"/>
      <protection hidden="1"/>
    </xf>
    <xf numFmtId="0" fontId="6" fillId="2" borderId="26" xfId="0" applyFont="1" applyFill="1" applyBorder="1" applyAlignment="1" applyProtection="1">
      <alignment horizontal="center" vertical="center"/>
      <protection hidden="1"/>
    </xf>
    <xf numFmtId="0" fontId="17" fillId="6" borderId="0" xfId="0" applyFont="1" applyFill="1" applyBorder="1" applyAlignment="1" applyProtection="1">
      <alignment vertical="center"/>
      <protection hidden="1"/>
    </xf>
    <xf numFmtId="0" fontId="17" fillId="0" borderId="24" xfId="0" applyFont="1" applyFill="1" applyBorder="1" applyAlignment="1" applyProtection="1">
      <alignment vertical="center"/>
      <protection hidden="1"/>
    </xf>
    <xf numFmtId="0" fontId="17" fillId="0" borderId="0" xfId="0" applyFont="1" applyFill="1" applyBorder="1" applyAlignment="1" applyProtection="1">
      <alignment vertical="center"/>
      <protection hidden="1"/>
    </xf>
    <xf numFmtId="0" fontId="34" fillId="0" borderId="23" xfId="0" applyFont="1" applyBorder="1" applyAlignment="1" applyProtection="1">
      <alignment vertical="center"/>
      <protection hidden="1"/>
    </xf>
    <xf numFmtId="0" fontId="39" fillId="0" borderId="0" xfId="0" applyFont="1" applyBorder="1" applyAlignment="1" applyProtection="1">
      <alignment horizontal="center" vertical="center"/>
      <protection hidden="1"/>
    </xf>
    <xf numFmtId="0" fontId="14" fillId="0" borderId="0" xfId="0" applyFont="1" applyFill="1" applyBorder="1" applyAlignment="1" applyProtection="1">
      <alignment vertical="center"/>
      <protection hidden="1"/>
    </xf>
    <xf numFmtId="0" fontId="14" fillId="0" borderId="24" xfId="0" applyFont="1" applyFill="1" applyBorder="1" applyAlignment="1" applyProtection="1">
      <alignment vertical="center"/>
      <protection hidden="1"/>
    </xf>
    <xf numFmtId="0" fontId="0" fillId="0" borderId="25" xfId="0" applyFont="1" applyFill="1" applyBorder="1" applyProtection="1">
      <protection hidden="1"/>
    </xf>
    <xf numFmtId="0" fontId="0" fillId="0" borderId="12" xfId="0" applyFont="1" applyFill="1" applyBorder="1" applyProtection="1">
      <protection hidden="1"/>
    </xf>
    <xf numFmtId="0" fontId="0" fillId="0" borderId="26" xfId="0" applyFont="1" applyFill="1" applyBorder="1" applyProtection="1">
      <protection hidden="1"/>
    </xf>
    <xf numFmtId="0" fontId="0" fillId="0" borderId="0" xfId="0" applyFont="1" applyFill="1" applyBorder="1" applyProtection="1">
      <protection hidden="1"/>
    </xf>
    <xf numFmtId="0" fontId="0" fillId="0" borderId="21" xfId="0" applyFont="1" applyFill="1" applyBorder="1" applyProtection="1">
      <protection hidden="1"/>
    </xf>
    <xf numFmtId="0" fontId="0" fillId="0" borderId="13" xfId="0" applyFont="1" applyFill="1" applyBorder="1" applyProtection="1">
      <protection hidden="1"/>
    </xf>
    <xf numFmtId="0" fontId="0" fillId="0" borderId="22" xfId="0" applyFont="1" applyFill="1" applyBorder="1" applyProtection="1">
      <protection hidden="1"/>
    </xf>
    <xf numFmtId="0" fontId="34" fillId="0" borderId="24" xfId="0" applyFont="1" applyFill="1" applyBorder="1" applyAlignment="1" applyProtection="1">
      <alignment vertical="center"/>
      <protection hidden="1"/>
    </xf>
    <xf numFmtId="0" fontId="11" fillId="0" borderId="23" xfId="0" applyFont="1" applyBorder="1" applyProtection="1">
      <protection hidden="1"/>
    </xf>
    <xf numFmtId="0" fontId="34" fillId="0" borderId="23" xfId="0" applyFont="1" applyFill="1" applyBorder="1" applyAlignment="1" applyProtection="1">
      <alignment vertical="center"/>
      <protection hidden="1"/>
    </xf>
    <xf numFmtId="0" fontId="34" fillId="0" borderId="0" xfId="0" applyFont="1" applyBorder="1" applyAlignment="1" applyProtection="1">
      <alignment vertical="center"/>
      <protection hidden="1"/>
    </xf>
    <xf numFmtId="0" fontId="0" fillId="0" borderId="0" xfId="0" applyFont="1" applyAlignment="1" applyProtection="1">
      <alignment horizontal="center"/>
      <protection hidden="1"/>
    </xf>
    <xf numFmtId="0" fontId="11" fillId="0" borderId="23" xfId="0" applyFont="1" applyBorder="1" applyAlignment="1" applyProtection="1">
      <alignment horizontal="right"/>
      <protection hidden="1"/>
    </xf>
    <xf numFmtId="0" fontId="16" fillId="6" borderId="13" xfId="0" applyFont="1" applyFill="1" applyBorder="1" applyAlignment="1" applyProtection="1">
      <alignment vertical="center"/>
      <protection hidden="1"/>
    </xf>
    <xf numFmtId="0" fontId="16" fillId="2" borderId="23" xfId="0" applyFont="1" applyFill="1" applyBorder="1" applyAlignment="1" applyProtection="1">
      <alignment vertical="center"/>
      <protection hidden="1"/>
    </xf>
    <xf numFmtId="0" fontId="16" fillId="2" borderId="0" xfId="0" applyFont="1" applyFill="1" applyBorder="1" applyAlignment="1" applyProtection="1">
      <alignment vertical="center"/>
      <protection hidden="1"/>
    </xf>
    <xf numFmtId="0" fontId="17" fillId="2" borderId="0" xfId="0" applyFont="1" applyFill="1" applyBorder="1" applyAlignment="1" applyProtection="1">
      <alignment horizontal="center" vertical="center"/>
      <protection hidden="1"/>
    </xf>
    <xf numFmtId="0" fontId="5" fillId="16" borderId="10" xfId="0" applyFont="1" applyFill="1" applyBorder="1" applyAlignment="1" applyProtection="1">
      <alignment horizontal="center" vertical="center"/>
      <protection hidden="1"/>
    </xf>
    <xf numFmtId="165" fontId="6" fillId="14" borderId="17" xfId="0" applyNumberFormat="1" applyFont="1" applyFill="1" applyBorder="1" applyAlignment="1" applyProtection="1">
      <alignment horizontal="center" vertical="center"/>
      <protection hidden="1"/>
    </xf>
    <xf numFmtId="165" fontId="6" fillId="14" borderId="18" xfId="0" applyNumberFormat="1" applyFont="1" applyFill="1" applyBorder="1" applyAlignment="1" applyProtection="1">
      <alignment horizontal="center" vertical="center"/>
      <protection hidden="1"/>
    </xf>
    <xf numFmtId="0" fontId="6" fillId="16" borderId="15" xfId="0" applyNumberFormat="1" applyFont="1" applyFill="1" applyBorder="1" applyAlignment="1" applyProtection="1">
      <alignment horizontal="center" vertical="center"/>
      <protection hidden="1"/>
    </xf>
    <xf numFmtId="0" fontId="6" fillId="16" borderId="16" xfId="0" applyNumberFormat="1" applyFont="1" applyFill="1" applyBorder="1" applyAlignment="1" applyProtection="1">
      <alignment horizontal="center" vertical="center"/>
      <protection hidden="1"/>
    </xf>
    <xf numFmtId="0" fontId="6" fillId="16" borderId="35" xfId="0" applyNumberFormat="1" applyFont="1" applyFill="1" applyBorder="1" applyAlignment="1" applyProtection="1">
      <alignment horizontal="center" vertical="center"/>
      <protection hidden="1"/>
    </xf>
    <xf numFmtId="0" fontId="0" fillId="0" borderId="23" xfId="0" applyFont="1" applyBorder="1" applyProtection="1">
      <protection hidden="1"/>
    </xf>
    <xf numFmtId="0" fontId="6" fillId="16" borderId="37" xfId="0" applyNumberFormat="1" applyFont="1" applyFill="1" applyBorder="1" applyAlignment="1" applyProtection="1">
      <alignment horizontal="center" vertical="center"/>
      <protection hidden="1"/>
    </xf>
    <xf numFmtId="0" fontId="6" fillId="16" borderId="19" xfId="0" applyNumberFormat="1" applyFont="1" applyFill="1" applyBorder="1" applyAlignment="1" applyProtection="1">
      <alignment horizontal="center" vertical="center"/>
      <protection hidden="1"/>
    </xf>
    <xf numFmtId="0" fontId="6" fillId="16" borderId="38" xfId="0" applyNumberFormat="1" applyFont="1" applyFill="1" applyBorder="1" applyAlignment="1" applyProtection="1">
      <alignment horizontal="center" vertical="center"/>
      <protection hidden="1"/>
    </xf>
    <xf numFmtId="0" fontId="0" fillId="0" borderId="25" xfId="0" applyFont="1" applyBorder="1" applyProtection="1">
      <protection hidden="1"/>
    </xf>
    <xf numFmtId="0" fontId="0" fillId="0" borderId="12" xfId="0" applyFont="1" applyBorder="1" applyProtection="1">
      <protection hidden="1"/>
    </xf>
    <xf numFmtId="0" fontId="0" fillId="0" borderId="12" xfId="0" applyFont="1" applyBorder="1" applyAlignment="1" applyProtection="1">
      <alignment horizontal="center"/>
      <protection hidden="1"/>
    </xf>
    <xf numFmtId="0" fontId="0" fillId="0" borderId="0" xfId="0" applyFont="1" applyBorder="1" applyAlignment="1" applyProtection="1">
      <alignment horizontal="center"/>
      <protection hidden="1"/>
    </xf>
    <xf numFmtId="0" fontId="0" fillId="0" borderId="24" xfId="0" applyFont="1" applyBorder="1" applyProtection="1">
      <protection hidden="1"/>
    </xf>
    <xf numFmtId="0" fontId="0" fillId="6" borderId="0" xfId="0" applyFont="1" applyFill="1" applyBorder="1" applyProtection="1">
      <protection hidden="1"/>
    </xf>
    <xf numFmtId="0" fontId="33" fillId="2" borderId="24" xfId="0" applyFont="1" applyFill="1" applyBorder="1" applyAlignment="1" applyProtection="1">
      <alignment horizontal="center" vertical="center"/>
      <protection hidden="1"/>
    </xf>
    <xf numFmtId="0" fontId="11" fillId="0" borderId="23" xfId="0" applyFont="1" applyBorder="1" applyAlignment="1" applyProtection="1">
      <alignment horizontal="right" vertical="center" wrapText="1"/>
      <protection hidden="1"/>
    </xf>
    <xf numFmtId="0" fontId="5" fillId="14" borderId="6" xfId="0" applyFont="1" applyFill="1" applyBorder="1" applyAlignment="1" applyProtection="1">
      <alignment horizontal="center" vertical="center" wrapText="1"/>
      <protection hidden="1"/>
    </xf>
    <xf numFmtId="0" fontId="5" fillId="14" borderId="9" xfId="0" applyFont="1" applyFill="1" applyBorder="1" applyAlignment="1" applyProtection="1">
      <alignment horizontal="center" vertical="center" wrapText="1"/>
      <protection hidden="1"/>
    </xf>
    <xf numFmtId="0" fontId="5" fillId="14" borderId="5" xfId="0" applyFont="1" applyFill="1" applyBorder="1" applyAlignment="1" applyProtection="1">
      <alignment horizontal="center" vertical="center" wrapText="1"/>
      <protection hidden="1"/>
    </xf>
    <xf numFmtId="0" fontId="0" fillId="0" borderId="26" xfId="0" applyFont="1" applyBorder="1" applyProtection="1">
      <protection hidden="1"/>
    </xf>
    <xf numFmtId="0" fontId="5" fillId="0" borderId="24" xfId="0" applyFont="1" applyBorder="1" applyAlignment="1" applyProtection="1">
      <alignment horizontal="right" vertical="center"/>
      <protection hidden="1"/>
    </xf>
    <xf numFmtId="0" fontId="9" fillId="0" borderId="0" xfId="0" applyFont="1" applyBorder="1" applyProtection="1">
      <protection hidden="1"/>
    </xf>
    <xf numFmtId="0" fontId="11" fillId="0" borderId="23" xfId="0" applyFont="1" applyBorder="1" applyAlignment="1" applyProtection="1">
      <alignment horizontal="right" wrapText="1"/>
      <protection hidden="1"/>
    </xf>
    <xf numFmtId="0" fontId="5" fillId="15" borderId="43" xfId="0" applyFont="1" applyFill="1" applyBorder="1" applyAlignment="1" applyProtection="1">
      <alignment vertical="center"/>
      <protection hidden="1"/>
    </xf>
    <xf numFmtId="0" fontId="42" fillId="14" borderId="9" xfId="0" applyFont="1" applyFill="1" applyBorder="1" applyAlignment="1" applyProtection="1">
      <alignment horizontal="center" vertical="center" wrapText="1"/>
      <protection hidden="1"/>
    </xf>
    <xf numFmtId="0" fontId="3" fillId="15" borderId="44" xfId="0" applyFont="1" applyFill="1" applyBorder="1" applyAlignment="1" applyProtection="1">
      <alignment horizontal="center"/>
      <protection hidden="1"/>
    </xf>
    <xf numFmtId="0" fontId="3" fillId="15" borderId="31" xfId="0" applyFont="1" applyFill="1" applyBorder="1" applyAlignment="1" applyProtection="1">
      <alignment horizontal="center"/>
      <protection hidden="1"/>
    </xf>
    <xf numFmtId="0" fontId="0" fillId="15" borderId="32" xfId="0" applyFill="1" applyBorder="1" applyProtection="1">
      <protection hidden="1"/>
    </xf>
    <xf numFmtId="0" fontId="15" fillId="14" borderId="11" xfId="0" applyFont="1" applyFill="1" applyBorder="1" applyAlignment="1" applyProtection="1">
      <alignment horizontal="center" vertical="center" wrapText="1"/>
      <protection hidden="1"/>
    </xf>
    <xf numFmtId="0" fontId="15" fillId="14" borderId="40" xfId="0" applyFont="1" applyFill="1" applyBorder="1" applyAlignment="1" applyProtection="1">
      <alignment horizontal="center" vertical="center" wrapText="1"/>
      <protection hidden="1"/>
    </xf>
    <xf numFmtId="0" fontId="0" fillId="0" borderId="25" xfId="0" applyBorder="1" applyProtection="1">
      <protection hidden="1"/>
    </xf>
    <xf numFmtId="0" fontId="0" fillId="0" borderId="12" xfId="0" applyBorder="1" applyProtection="1">
      <protection hidden="1"/>
    </xf>
    <xf numFmtId="0" fontId="0" fillId="0" borderId="26" xfId="0" applyBorder="1" applyProtection="1">
      <protection hidden="1"/>
    </xf>
    <xf numFmtId="0" fontId="0" fillId="0" borderId="0" xfId="0" applyAlignment="1" applyProtection="1">
      <protection hidden="1"/>
    </xf>
    <xf numFmtId="0" fontId="10" fillId="4" borderId="0" xfId="0" applyFont="1" applyFill="1" applyProtection="1">
      <protection hidden="1"/>
    </xf>
    <xf numFmtId="0" fontId="10" fillId="4" borderId="0" xfId="0" applyFont="1" applyFill="1" applyBorder="1" applyProtection="1">
      <protection hidden="1"/>
    </xf>
    <xf numFmtId="0" fontId="12" fillId="4" borderId="0" xfId="0" applyFont="1" applyFill="1" applyBorder="1" applyAlignment="1" applyProtection="1">
      <protection hidden="1"/>
    </xf>
    <xf numFmtId="0" fontId="10" fillId="4" borderId="23" xfId="0" applyFont="1" applyFill="1" applyBorder="1" applyProtection="1">
      <protection hidden="1"/>
    </xf>
    <xf numFmtId="0" fontId="31" fillId="4" borderId="0" xfId="0" applyFont="1" applyFill="1" applyBorder="1" applyAlignment="1" applyProtection="1">
      <alignment horizontal="center" vertical="center"/>
      <protection hidden="1"/>
    </xf>
    <xf numFmtId="0" fontId="31" fillId="4" borderId="24" xfId="0" applyFont="1" applyFill="1" applyBorder="1" applyAlignment="1" applyProtection="1">
      <alignment horizontal="center" vertical="center"/>
      <protection hidden="1"/>
    </xf>
    <xf numFmtId="0" fontId="11" fillId="4" borderId="23" xfId="0" applyFont="1" applyFill="1" applyBorder="1" applyAlignment="1" applyProtection="1">
      <alignment horizontal="right" vertical="center"/>
      <protection hidden="1"/>
    </xf>
    <xf numFmtId="0" fontId="5" fillId="4" borderId="0" xfId="0" applyFont="1" applyFill="1" applyBorder="1" applyAlignment="1" applyProtection="1">
      <alignment vertical="center"/>
      <protection hidden="1"/>
    </xf>
    <xf numFmtId="0" fontId="11" fillId="4" borderId="0" xfId="0" applyFont="1" applyFill="1" applyBorder="1" applyAlignment="1" applyProtection="1">
      <alignment horizontal="right" vertical="center"/>
      <protection hidden="1"/>
    </xf>
    <xf numFmtId="0" fontId="5" fillId="4" borderId="0" xfId="0" applyFont="1" applyFill="1" applyBorder="1" applyAlignment="1" applyProtection="1">
      <alignment horizontal="right" vertical="center"/>
      <protection hidden="1"/>
    </xf>
    <xf numFmtId="0" fontId="0" fillId="4" borderId="0" xfId="0" applyFill="1" applyBorder="1" applyProtection="1">
      <protection hidden="1"/>
    </xf>
    <xf numFmtId="0" fontId="0" fillId="4" borderId="24" xfId="0" applyFill="1" applyBorder="1" applyProtection="1">
      <protection hidden="1"/>
    </xf>
    <xf numFmtId="0" fontId="0" fillId="4" borderId="0" xfId="0" applyFill="1" applyProtection="1">
      <protection hidden="1"/>
    </xf>
    <xf numFmtId="0" fontId="5" fillId="4" borderId="0" xfId="0" applyFont="1" applyFill="1" applyBorder="1" applyAlignment="1" applyProtection="1">
      <alignment horizontal="center" vertical="center"/>
      <protection hidden="1"/>
    </xf>
    <xf numFmtId="0" fontId="0" fillId="4" borderId="0" xfId="0" applyFont="1" applyFill="1" applyBorder="1" applyProtection="1">
      <protection hidden="1"/>
    </xf>
    <xf numFmtId="0" fontId="0" fillId="4" borderId="23" xfId="0" applyFill="1" applyBorder="1" applyAlignment="1" applyProtection="1">
      <alignment vertical="center"/>
      <protection hidden="1"/>
    </xf>
    <xf numFmtId="0" fontId="33" fillId="4" borderId="24" xfId="0" applyFont="1" applyFill="1" applyBorder="1" applyAlignment="1" applyProtection="1">
      <alignment horizontal="center" vertical="center"/>
      <protection hidden="1"/>
    </xf>
    <xf numFmtId="0" fontId="33" fillId="4" borderId="0" xfId="0" applyFont="1" applyFill="1" applyBorder="1" applyAlignment="1" applyProtection="1">
      <alignment horizontal="center" vertical="center"/>
      <protection hidden="1"/>
    </xf>
    <xf numFmtId="0" fontId="11" fillId="4" borderId="23" xfId="0" applyFont="1" applyFill="1" applyBorder="1" applyAlignment="1" applyProtection="1">
      <alignment horizontal="right" vertical="center" wrapText="1"/>
      <protection hidden="1"/>
    </xf>
    <xf numFmtId="0" fontId="0" fillId="4" borderId="26" xfId="0" applyFill="1" applyBorder="1" applyProtection="1">
      <protection hidden="1"/>
    </xf>
    <xf numFmtId="0" fontId="11" fillId="4" borderId="0" xfId="0" applyFont="1" applyFill="1" applyAlignment="1" applyProtection="1">
      <alignment horizontal="right" vertical="center"/>
      <protection hidden="1"/>
    </xf>
    <xf numFmtId="0" fontId="11" fillId="4" borderId="0" xfId="0" applyFont="1" applyFill="1" applyAlignment="1" applyProtection="1">
      <alignment horizontal="left" vertical="center" wrapText="1"/>
      <protection hidden="1"/>
    </xf>
    <xf numFmtId="0" fontId="11" fillId="4" borderId="0" xfId="0" applyFont="1" applyFill="1" applyProtection="1">
      <protection hidden="1"/>
    </xf>
    <xf numFmtId="0" fontId="11" fillId="4" borderId="0" xfId="0" applyFont="1" applyFill="1" applyAlignment="1" applyProtection="1">
      <alignment vertical="center" wrapText="1"/>
      <protection hidden="1"/>
    </xf>
    <xf numFmtId="0" fontId="0" fillId="4" borderId="0" xfId="0" applyFill="1" applyProtection="1"/>
    <xf numFmtId="49" fontId="45" fillId="4" borderId="0" xfId="0" applyNumberFormat="1" applyFont="1" applyFill="1" applyBorder="1" applyAlignment="1" applyProtection="1">
      <alignment vertical="top" wrapText="1"/>
    </xf>
    <xf numFmtId="0" fontId="0" fillId="4" borderId="24" xfId="0" applyFill="1" applyBorder="1" applyProtection="1"/>
    <xf numFmtId="0" fontId="0" fillId="4" borderId="0" xfId="0" applyFill="1" applyBorder="1" applyAlignment="1" applyProtection="1">
      <alignment horizontal="left"/>
    </xf>
    <xf numFmtId="0" fontId="11" fillId="6" borderId="0" xfId="0" applyFont="1" applyFill="1" applyBorder="1" applyAlignment="1" applyProtection="1">
      <alignment horizontal="left" vertical="top"/>
    </xf>
    <xf numFmtId="0" fontId="0" fillId="4" borderId="23" xfId="0" applyFill="1" applyBorder="1" applyProtection="1"/>
    <xf numFmtId="0" fontId="0" fillId="4" borderId="0" xfId="0" applyFill="1" applyBorder="1" applyProtection="1"/>
    <xf numFmtId="0" fontId="0" fillId="4" borderId="23" xfId="0" applyFill="1" applyBorder="1" applyAlignment="1" applyProtection="1">
      <alignment vertical="center"/>
    </xf>
    <xf numFmtId="0" fontId="11" fillId="4" borderId="23" xfId="0" applyFont="1" applyFill="1" applyBorder="1" applyAlignment="1" applyProtection="1">
      <alignment horizontal="right" vertical="center" wrapText="1"/>
    </xf>
    <xf numFmtId="0" fontId="11" fillId="4" borderId="0" xfId="0" applyFont="1" applyFill="1" applyBorder="1" applyAlignment="1" applyProtection="1">
      <alignment vertical="center" wrapText="1"/>
    </xf>
    <xf numFmtId="14" fontId="11" fillId="4" borderId="0" xfId="0" applyNumberFormat="1" applyFont="1" applyFill="1" applyBorder="1" applyAlignment="1" applyProtection="1">
      <alignment vertical="center" wrapText="1"/>
    </xf>
    <xf numFmtId="14" fontId="0" fillId="4" borderId="0" xfId="0" applyNumberFormat="1" applyFill="1" applyBorder="1" applyProtection="1"/>
    <xf numFmtId="0" fontId="11" fillId="4" borderId="25" xfId="0" applyFont="1" applyFill="1" applyBorder="1" applyAlignment="1" applyProtection="1">
      <alignment horizontal="right" vertical="center"/>
    </xf>
    <xf numFmtId="0" fontId="11" fillId="4" borderId="12" xfId="0" applyFont="1" applyFill="1" applyBorder="1" applyAlignment="1" applyProtection="1">
      <alignment horizontal="left" vertical="center" wrapText="1"/>
    </xf>
    <xf numFmtId="0" fontId="11" fillId="4" borderId="12" xfId="0" applyFont="1" applyFill="1" applyBorder="1" applyProtection="1"/>
    <xf numFmtId="0" fontId="11" fillId="4" borderId="12" xfId="0" applyFont="1" applyFill="1" applyBorder="1" applyAlignment="1" applyProtection="1">
      <alignment vertical="center" wrapText="1"/>
    </xf>
    <xf numFmtId="0" fontId="0" fillId="4" borderId="12" xfId="0" applyFill="1" applyBorder="1" applyProtection="1"/>
    <xf numFmtId="0" fontId="0" fillId="4" borderId="26" xfId="0" applyFill="1" applyBorder="1" applyProtection="1"/>
    <xf numFmtId="0" fontId="11" fillId="4" borderId="0" xfId="0" applyFont="1" applyFill="1" applyAlignment="1" applyProtection="1">
      <alignment horizontal="right" vertical="center"/>
    </xf>
    <xf numFmtId="0" fontId="11" fillId="4" borderId="0" xfId="0" applyFont="1" applyFill="1" applyAlignment="1" applyProtection="1">
      <alignment horizontal="left" vertical="center" wrapText="1"/>
    </xf>
    <xf numFmtId="0" fontId="11" fillId="4" borderId="0" xfId="0" applyFont="1" applyFill="1" applyProtection="1"/>
    <xf numFmtId="0" fontId="11" fillId="4" borderId="0" xfId="0" applyFont="1" applyFill="1" applyAlignment="1" applyProtection="1">
      <alignment vertical="center" wrapText="1"/>
    </xf>
    <xf numFmtId="0" fontId="0" fillId="4" borderId="0" xfId="0" applyFill="1" applyAlignment="1" applyProtection="1">
      <alignment horizontal="center" vertical="center"/>
    </xf>
    <xf numFmtId="0" fontId="5" fillId="4" borderId="0" xfId="0" applyFont="1" applyFill="1" applyBorder="1" applyAlignment="1" applyProtection="1">
      <alignment horizontal="left" vertical="center"/>
      <protection hidden="1"/>
    </xf>
    <xf numFmtId="0" fontId="0" fillId="4" borderId="0" xfId="0" applyFill="1" applyBorder="1" applyAlignment="1" applyProtection="1">
      <alignment horizontal="left"/>
      <protection hidden="1"/>
    </xf>
    <xf numFmtId="0" fontId="8" fillId="6" borderId="0" xfId="0" applyFont="1" applyFill="1" applyBorder="1" applyAlignment="1" applyProtection="1">
      <alignment vertical="center"/>
      <protection hidden="1"/>
    </xf>
    <xf numFmtId="0" fontId="11" fillId="6" borderId="0" xfId="0" applyFont="1" applyFill="1" applyBorder="1" applyAlignment="1" applyProtection="1">
      <alignment horizontal="left" vertical="top"/>
      <protection hidden="1"/>
    </xf>
    <xf numFmtId="0" fontId="0" fillId="4" borderId="23" xfId="0" applyFill="1" applyBorder="1" applyProtection="1">
      <protection hidden="1"/>
    </xf>
    <xf numFmtId="0" fontId="5" fillId="4" borderId="0" xfId="0" applyFont="1" applyFill="1" applyBorder="1" applyAlignment="1" applyProtection="1">
      <alignment horizontal="center" vertical="center" wrapText="1"/>
      <protection hidden="1"/>
    </xf>
    <xf numFmtId="0" fontId="11" fillId="4" borderId="0" xfId="0" applyFont="1" applyFill="1" applyBorder="1" applyAlignment="1" applyProtection="1">
      <alignment vertical="top"/>
      <protection hidden="1"/>
    </xf>
    <xf numFmtId="0" fontId="11" fillId="4" borderId="0" xfId="0" applyFont="1" applyFill="1" applyBorder="1" applyAlignment="1" applyProtection="1">
      <alignment horizontal="left" vertical="top"/>
      <protection hidden="1"/>
    </xf>
    <xf numFmtId="0" fontId="5" fillId="4" borderId="0" xfId="0" applyFont="1" applyFill="1" applyBorder="1" applyAlignment="1" applyProtection="1">
      <alignment vertical="top" wrapText="1"/>
      <protection hidden="1"/>
    </xf>
    <xf numFmtId="0" fontId="0" fillId="4" borderId="25" xfId="0" applyFill="1" applyBorder="1" applyProtection="1">
      <protection hidden="1"/>
    </xf>
    <xf numFmtId="0" fontId="5" fillId="4" borderId="12" xfId="0" applyFont="1" applyFill="1" applyBorder="1" applyAlignment="1" applyProtection="1">
      <alignment vertical="top" wrapText="1"/>
      <protection hidden="1"/>
    </xf>
    <xf numFmtId="0" fontId="11" fillId="4" borderId="12" xfId="0" applyFont="1" applyFill="1" applyBorder="1" applyAlignment="1" applyProtection="1">
      <alignment vertical="top"/>
      <protection hidden="1"/>
    </xf>
    <xf numFmtId="0" fontId="11" fillId="4" borderId="12" xfId="0" applyFont="1" applyFill="1" applyBorder="1" applyAlignment="1" applyProtection="1">
      <alignment horizontal="left" vertical="top"/>
      <protection hidden="1"/>
    </xf>
    <xf numFmtId="0" fontId="0" fillId="0" borderId="0" xfId="0"/>
    <xf numFmtId="168" fontId="0" fillId="0" borderId="0" xfId="0" applyNumberFormat="1" applyAlignment="1" applyProtection="1">
      <protection hidden="1"/>
    </xf>
    <xf numFmtId="0" fontId="0" fillId="0" borderId="0" xfId="0" applyBorder="1" applyProtection="1">
      <protection hidden="1"/>
    </xf>
    <xf numFmtId="2" fontId="0" fillId="0" borderId="0" xfId="0" applyNumberFormat="1" applyFont="1" applyBorder="1" applyProtection="1">
      <protection hidden="1"/>
    </xf>
    <xf numFmtId="2" fontId="0" fillId="0" borderId="12" xfId="0" applyNumberFormat="1" applyFont="1" applyBorder="1" applyProtection="1">
      <protection hidden="1"/>
    </xf>
    <xf numFmtId="0" fontId="5" fillId="0" borderId="23" xfId="0" applyFont="1" applyBorder="1" applyAlignment="1" applyProtection="1">
      <alignment horizontal="right" vertical="center"/>
      <protection hidden="1"/>
    </xf>
    <xf numFmtId="0" fontId="45" fillId="0" borderId="0" xfId="0" applyFont="1"/>
    <xf numFmtId="0" fontId="10" fillId="0" borderId="0" xfId="0" applyFont="1"/>
    <xf numFmtId="0" fontId="0" fillId="0" borderId="24" xfId="0" applyBorder="1"/>
    <xf numFmtId="170" fontId="1" fillId="0" borderId="0" xfId="1" applyNumberFormat="1" applyFont="1"/>
    <xf numFmtId="0" fontId="10" fillId="0" borderId="0" xfId="0" applyFont="1" applyFill="1" applyAlignment="1">
      <alignment wrapText="1"/>
    </xf>
    <xf numFmtId="0" fontId="0" fillId="0" borderId="0" xfId="0" applyAlignment="1">
      <alignment wrapText="1"/>
    </xf>
    <xf numFmtId="165" fontId="0" fillId="0" borderId="0" xfId="0" applyNumberFormat="1" applyFill="1" applyBorder="1"/>
    <xf numFmtId="0" fontId="0" fillId="0" borderId="23" xfId="0" applyBorder="1"/>
    <xf numFmtId="0" fontId="0" fillId="0" borderId="25" xfId="0" applyBorder="1"/>
    <xf numFmtId="0" fontId="0" fillId="0" borderId="12" xfId="0" applyBorder="1"/>
    <xf numFmtId="165" fontId="42" fillId="15" borderId="41" xfId="0" applyNumberFormat="1" applyFont="1" applyFill="1" applyBorder="1" applyAlignment="1" applyProtection="1">
      <alignment horizontal="center" vertical="center"/>
      <protection hidden="1"/>
    </xf>
    <xf numFmtId="0" fontId="0" fillId="0" borderId="26" xfId="0" applyBorder="1"/>
    <xf numFmtId="0" fontId="6" fillId="0" borderId="0" xfId="0" applyFont="1" applyFill="1" applyBorder="1" applyAlignment="1" applyProtection="1">
      <alignment horizontal="center" vertical="center"/>
      <protection hidden="1"/>
    </xf>
    <xf numFmtId="166" fontId="10" fillId="0" borderId="0" xfId="0" applyNumberFormat="1" applyFont="1" applyFill="1" applyBorder="1" applyAlignment="1" applyProtection="1">
      <alignment horizontal="center" vertical="center"/>
      <protection hidden="1"/>
    </xf>
    <xf numFmtId="0" fontId="0" fillId="0" borderId="13" xfId="0" applyFill="1" applyBorder="1" applyAlignment="1">
      <alignment horizontal="center"/>
    </xf>
    <xf numFmtId="0" fontId="5" fillId="15" borderId="7" xfId="0" applyFont="1" applyFill="1" applyBorder="1" applyAlignment="1" applyProtection="1">
      <alignment vertical="center"/>
      <protection hidden="1"/>
    </xf>
    <xf numFmtId="0" fontId="0" fillId="0" borderId="55" xfId="0" applyBorder="1"/>
    <xf numFmtId="0" fontId="3" fillId="0" borderId="55" xfId="0" applyFont="1" applyBorder="1" applyAlignment="1">
      <alignment horizontal="right"/>
    </xf>
    <xf numFmtId="0" fontId="0" fillId="15" borderId="0" xfId="0" applyFill="1"/>
    <xf numFmtId="166" fontId="6" fillId="0" borderId="0" xfId="0" applyNumberFormat="1" applyFont="1" applyFill="1" applyBorder="1" applyAlignment="1" applyProtection="1">
      <alignment horizontal="left" vertical="center"/>
      <protection hidden="1"/>
    </xf>
    <xf numFmtId="0" fontId="6" fillId="0" borderId="0" xfId="0" applyFont="1" applyFill="1" applyBorder="1" applyAlignment="1" applyProtection="1">
      <alignment vertical="top"/>
      <protection hidden="1"/>
    </xf>
    <xf numFmtId="165" fontId="6" fillId="14" borderId="57" xfId="0" applyNumberFormat="1" applyFont="1" applyFill="1" applyBorder="1" applyAlignment="1" applyProtection="1">
      <alignment horizontal="center" vertical="center"/>
      <protection hidden="1"/>
    </xf>
    <xf numFmtId="0" fontId="0" fillId="0" borderId="42" xfId="0" applyBorder="1"/>
    <xf numFmtId="167" fontId="6" fillId="0" borderId="0" xfId="0" applyNumberFormat="1" applyFont="1" applyFill="1" applyBorder="1" applyAlignment="1" applyProtection="1">
      <alignment horizontal="center" vertical="center"/>
      <protection hidden="1"/>
    </xf>
    <xf numFmtId="0" fontId="17" fillId="6" borderId="0" xfId="0" applyFont="1" applyFill="1" applyBorder="1" applyAlignment="1" applyProtection="1">
      <alignment horizontal="center" vertical="center"/>
      <protection hidden="1"/>
    </xf>
    <xf numFmtId="165" fontId="6" fillId="6" borderId="0" xfId="0" applyNumberFormat="1" applyFont="1" applyFill="1" applyBorder="1" applyAlignment="1" applyProtection="1">
      <alignment horizontal="center" vertical="center"/>
      <protection hidden="1"/>
    </xf>
    <xf numFmtId="0" fontId="0" fillId="6" borderId="0" xfId="0" applyFill="1" applyBorder="1"/>
    <xf numFmtId="165" fontId="42" fillId="6" borderId="0" xfId="0" applyNumberFormat="1" applyFont="1" applyFill="1" applyBorder="1" applyAlignment="1" applyProtection="1">
      <alignment horizontal="center" vertical="center"/>
      <protection hidden="1"/>
    </xf>
    <xf numFmtId="0" fontId="8" fillId="6" borderId="23" xfId="0" applyFont="1" applyFill="1" applyBorder="1" applyAlignment="1" applyProtection="1">
      <alignment horizontal="center" vertical="center"/>
      <protection hidden="1"/>
    </xf>
    <xf numFmtId="14" fontId="5" fillId="14" borderId="0" xfId="0" applyNumberFormat="1" applyFont="1" applyFill="1" applyAlignment="1" applyProtection="1">
      <alignment horizontal="center" vertical="center" wrapText="1"/>
      <protection hidden="1"/>
    </xf>
    <xf numFmtId="0" fontId="0" fillId="19" borderId="0" xfId="0" applyFill="1"/>
    <xf numFmtId="0" fontId="0" fillId="19" borderId="0" xfId="0" applyFont="1" applyFill="1" applyProtection="1">
      <protection hidden="1"/>
    </xf>
    <xf numFmtId="0" fontId="0" fillId="19" borderId="22" xfId="0" applyFont="1" applyFill="1" applyBorder="1" applyProtection="1">
      <protection hidden="1"/>
    </xf>
    <xf numFmtId="0" fontId="5" fillId="14" borderId="10" xfId="0" applyFont="1" applyFill="1" applyBorder="1" applyAlignment="1" applyProtection="1">
      <alignment horizontal="center" vertical="center" wrapText="1"/>
      <protection hidden="1"/>
    </xf>
    <xf numFmtId="0" fontId="5" fillId="14" borderId="3" xfId="0" applyFont="1" applyFill="1" applyBorder="1" applyAlignment="1" applyProtection="1">
      <alignment horizontal="center" vertical="center" wrapText="1"/>
      <protection hidden="1"/>
    </xf>
    <xf numFmtId="49" fontId="0" fillId="3" borderId="39" xfId="0" applyNumberFormat="1" applyFill="1" applyBorder="1" applyProtection="1">
      <protection locked="0" hidden="1"/>
    </xf>
    <xf numFmtId="49" fontId="0" fillId="3" borderId="56" xfId="0" applyNumberFormat="1" applyFill="1" applyBorder="1" applyProtection="1">
      <protection locked="0" hidden="1"/>
    </xf>
    <xf numFmtId="49" fontId="0" fillId="3" borderId="2" xfId="0" applyNumberFormat="1" applyFill="1" applyBorder="1" applyProtection="1">
      <protection locked="0" hidden="1"/>
    </xf>
    <xf numFmtId="49" fontId="0" fillId="3" borderId="40" xfId="0" applyNumberFormat="1" applyFill="1" applyBorder="1" applyProtection="1">
      <protection locked="0" hidden="1"/>
    </xf>
    <xf numFmtId="0" fontId="30" fillId="0" borderId="0" xfId="0" applyFont="1" applyFill="1" applyBorder="1" applyAlignment="1" applyProtection="1">
      <alignment horizontal="center"/>
      <protection hidden="1"/>
    </xf>
    <xf numFmtId="0" fontId="33" fillId="0" borderId="0" xfId="0" applyFont="1" applyFill="1" applyBorder="1" applyAlignment="1" applyProtection="1">
      <alignment horizontal="center" vertical="center"/>
      <protection hidden="1"/>
    </xf>
    <xf numFmtId="168" fontId="0" fillId="0" borderId="0" xfId="0" applyNumberFormat="1" applyFill="1" applyBorder="1" applyAlignment="1" applyProtection="1">
      <alignment horizontal="center" vertical="center"/>
      <protection hidden="1"/>
    </xf>
    <xf numFmtId="0" fontId="30" fillId="0" borderId="23" xfId="0" applyFont="1" applyFill="1" applyBorder="1" applyAlignment="1" applyProtection="1">
      <alignment horizontal="center"/>
      <protection hidden="1"/>
    </xf>
    <xf numFmtId="0" fontId="33" fillId="0" borderId="23" xfId="0" applyFont="1" applyFill="1" applyBorder="1" applyAlignment="1" applyProtection="1">
      <alignment horizontal="center" vertical="center"/>
      <protection hidden="1"/>
    </xf>
    <xf numFmtId="0" fontId="42" fillId="0" borderId="23" xfId="0" applyFont="1" applyFill="1" applyBorder="1" applyAlignment="1" applyProtection="1">
      <alignment horizontal="center" vertical="center" wrapText="1"/>
      <protection hidden="1"/>
    </xf>
    <xf numFmtId="168" fontId="0" fillId="0" borderId="23" xfId="0" applyNumberFormat="1" applyFill="1" applyBorder="1" applyAlignment="1" applyProtection="1">
      <alignment horizontal="center" vertical="center"/>
      <protection hidden="1"/>
    </xf>
    <xf numFmtId="0" fontId="42" fillId="14" borderId="60" xfId="0" applyFont="1" applyFill="1" applyBorder="1" applyAlignment="1" applyProtection="1">
      <alignment horizontal="center" vertical="center" wrapText="1"/>
      <protection hidden="1"/>
    </xf>
    <xf numFmtId="0" fontId="15" fillId="14" borderId="62" xfId="0" applyFont="1" applyFill="1" applyBorder="1" applyAlignment="1" applyProtection="1">
      <alignment horizontal="center" vertical="center" wrapText="1"/>
      <protection hidden="1"/>
    </xf>
    <xf numFmtId="0" fontId="33" fillId="19" borderId="66" xfId="0" applyFont="1" applyFill="1" applyBorder="1" applyAlignment="1" applyProtection="1">
      <alignment horizontal="center"/>
      <protection hidden="1"/>
    </xf>
    <xf numFmtId="0" fontId="15" fillId="14" borderId="67" xfId="0" applyFont="1" applyFill="1" applyBorder="1" applyAlignment="1" applyProtection="1">
      <alignment horizontal="center" vertical="center" wrapText="1"/>
      <protection hidden="1"/>
    </xf>
    <xf numFmtId="0" fontId="0" fillId="0" borderId="0" xfId="0" applyBorder="1" applyAlignment="1" applyProtection="1">
      <protection hidden="1"/>
    </xf>
    <xf numFmtId="0" fontId="5" fillId="16" borderId="1" xfId="0" applyFont="1" applyFill="1" applyBorder="1" applyAlignment="1" applyProtection="1">
      <alignment horizontal="center" vertical="center"/>
    </xf>
    <xf numFmtId="0" fontId="6" fillId="16" borderId="31" xfId="0" applyFont="1" applyFill="1" applyBorder="1" applyAlignment="1" applyProtection="1">
      <alignment vertical="center" wrapText="1"/>
    </xf>
    <xf numFmtId="0" fontId="13" fillId="16" borderId="44" xfId="0" applyFont="1" applyFill="1" applyBorder="1"/>
    <xf numFmtId="1" fontId="42" fillId="15" borderId="54" xfId="0" applyNumberFormat="1" applyFont="1" applyFill="1" applyBorder="1" applyAlignment="1" applyProtection="1">
      <alignment horizontal="center" vertical="center"/>
      <protection hidden="1"/>
    </xf>
    <xf numFmtId="1" fontId="42" fillId="15" borderId="58" xfId="0" applyNumberFormat="1" applyFont="1" applyFill="1" applyBorder="1" applyAlignment="1" applyProtection="1">
      <alignment horizontal="center" vertical="center"/>
      <protection hidden="1"/>
    </xf>
    <xf numFmtId="1" fontId="42" fillId="15" borderId="41" xfId="0" applyNumberFormat="1" applyFont="1" applyFill="1" applyBorder="1" applyAlignment="1" applyProtection="1">
      <alignment horizontal="center" vertical="center"/>
      <protection hidden="1"/>
    </xf>
    <xf numFmtId="1" fontId="42" fillId="15" borderId="36" xfId="0" applyNumberFormat="1" applyFont="1" applyFill="1" applyBorder="1" applyAlignment="1" applyProtection="1">
      <alignment horizontal="center" vertical="center"/>
      <protection hidden="1"/>
    </xf>
    <xf numFmtId="1" fontId="16" fillId="2" borderId="23" xfId="0" applyNumberFormat="1" applyFont="1" applyFill="1" applyBorder="1" applyAlignment="1" applyProtection="1">
      <alignment vertical="center"/>
      <protection hidden="1"/>
    </xf>
    <xf numFmtId="1" fontId="0" fillId="0" borderId="0" xfId="0" applyNumberFormat="1"/>
    <xf numFmtId="1" fontId="0" fillId="0" borderId="12" xfId="0" applyNumberFormat="1" applyBorder="1"/>
    <xf numFmtId="1" fontId="0" fillId="3" borderId="68" xfId="0" applyNumberFormat="1" applyFill="1" applyBorder="1" applyProtection="1">
      <protection locked="0" hidden="1"/>
    </xf>
    <xf numFmtId="1" fontId="0" fillId="3" borderId="69" xfId="0" applyNumberFormat="1" applyFill="1" applyBorder="1" applyProtection="1">
      <protection locked="0" hidden="1"/>
    </xf>
    <xf numFmtId="1" fontId="0" fillId="3" borderId="66" xfId="0" applyNumberFormat="1" applyFill="1" applyBorder="1" applyProtection="1">
      <protection locked="0" hidden="1"/>
    </xf>
    <xf numFmtId="1" fontId="0" fillId="3" borderId="67" xfId="0" applyNumberFormat="1" applyFill="1" applyBorder="1" applyProtection="1">
      <protection locked="0" hidden="1"/>
    </xf>
    <xf numFmtId="0" fontId="34" fillId="51" borderId="23" xfId="0" applyFont="1" applyFill="1" applyBorder="1" applyAlignment="1" applyProtection="1">
      <alignment horizontal="right" vertical="center"/>
    </xf>
    <xf numFmtId="0" fontId="36" fillId="51" borderId="0" xfId="0" applyFont="1" applyFill="1" applyBorder="1" applyAlignment="1" applyProtection="1">
      <alignment vertical="center"/>
    </xf>
    <xf numFmtId="0" fontId="11" fillId="51" borderId="23" xfId="0" applyFont="1" applyFill="1" applyBorder="1" applyAlignment="1" applyProtection="1">
      <alignment horizontal="right" vertical="center"/>
    </xf>
    <xf numFmtId="0" fontId="5" fillId="51" borderId="0" xfId="0" applyFont="1" applyFill="1" applyBorder="1" applyAlignment="1" applyProtection="1">
      <alignment horizontal="right" vertical="center"/>
    </xf>
    <xf numFmtId="0" fontId="5" fillId="51" borderId="0" xfId="0" applyFont="1" applyFill="1" applyBorder="1" applyAlignment="1" applyProtection="1">
      <alignment vertical="center"/>
    </xf>
    <xf numFmtId="0" fontId="38" fillId="51" borderId="23" xfId="0" applyFont="1" applyFill="1" applyBorder="1" applyAlignment="1" applyProtection="1">
      <alignment vertical="center"/>
    </xf>
    <xf numFmtId="0" fontId="38" fillId="51" borderId="0" xfId="0" applyFont="1" applyFill="1" applyAlignment="1" applyProtection="1">
      <alignment vertical="center"/>
    </xf>
    <xf numFmtId="0" fontId="37" fillId="51" borderId="0" xfId="0" applyFont="1" applyFill="1" applyBorder="1" applyAlignment="1" applyProtection="1">
      <alignment horizontal="center" vertical="center"/>
    </xf>
    <xf numFmtId="0" fontId="34" fillId="51" borderId="0" xfId="0" applyFont="1" applyFill="1" applyBorder="1" applyAlignment="1" applyProtection="1">
      <alignment vertical="center"/>
    </xf>
    <xf numFmtId="0" fontId="34" fillId="51" borderId="24" xfId="0" applyFont="1" applyFill="1" applyBorder="1" applyAlignment="1" applyProtection="1">
      <alignment vertical="center"/>
    </xf>
    <xf numFmtId="0" fontId="6" fillId="51" borderId="0" xfId="0" applyFont="1" applyFill="1" applyBorder="1" applyAlignment="1" applyProtection="1">
      <alignment vertical="center"/>
      <protection hidden="1"/>
    </xf>
    <xf numFmtId="0" fontId="38" fillId="51" borderId="0" xfId="0" applyFont="1" applyFill="1" applyBorder="1" applyAlignment="1" applyProtection="1">
      <alignment vertical="center"/>
    </xf>
    <xf numFmtId="0" fontId="38" fillId="51" borderId="24" xfId="0" applyFont="1" applyFill="1" applyBorder="1" applyAlignment="1" applyProtection="1">
      <alignment vertical="center"/>
    </xf>
    <xf numFmtId="0" fontId="8" fillId="51" borderId="24" xfId="0" applyFont="1" applyFill="1" applyBorder="1" applyAlignment="1" applyProtection="1">
      <alignment vertical="center"/>
    </xf>
    <xf numFmtId="0" fontId="5" fillId="51" borderId="24" xfId="0" applyFont="1" applyFill="1" applyBorder="1" applyAlignment="1" applyProtection="1">
      <alignment vertical="center"/>
    </xf>
    <xf numFmtId="0" fontId="6" fillId="51" borderId="24" xfId="0" applyFont="1" applyFill="1" applyBorder="1" applyAlignment="1" applyProtection="1">
      <alignment vertical="center"/>
    </xf>
    <xf numFmtId="0" fontId="7" fillId="51" borderId="24" xfId="0" applyFont="1" applyFill="1" applyBorder="1" applyAlignment="1" applyProtection="1">
      <alignment vertical="center"/>
    </xf>
    <xf numFmtId="0" fontId="5" fillId="51" borderId="0" xfId="0" applyFont="1" applyFill="1" applyBorder="1" applyAlignment="1" applyProtection="1">
      <alignment horizontal="left" vertical="center"/>
      <protection hidden="1"/>
    </xf>
    <xf numFmtId="0" fontId="38" fillId="4" borderId="0" xfId="0" applyFont="1" applyFill="1" applyAlignment="1" applyProtection="1">
      <alignment vertical="center"/>
    </xf>
    <xf numFmtId="169" fontId="6" fillId="4" borderId="0" xfId="0" applyNumberFormat="1" applyFont="1" applyFill="1" applyBorder="1" applyAlignment="1" applyProtection="1">
      <alignment vertical="center"/>
      <protection hidden="1"/>
    </xf>
    <xf numFmtId="0" fontId="38" fillId="4" borderId="0" xfId="0" applyFont="1" applyFill="1" applyBorder="1" applyAlignment="1" applyProtection="1">
      <alignment vertical="center"/>
    </xf>
    <xf numFmtId="0" fontId="0" fillId="4" borderId="0" xfId="0" applyFill="1"/>
    <xf numFmtId="0" fontId="11" fillId="4" borderId="23" xfId="0" applyFont="1" applyFill="1" applyBorder="1" applyAlignment="1" applyProtection="1">
      <alignment vertical="center"/>
    </xf>
    <xf numFmtId="0" fontId="6" fillId="4" borderId="23" xfId="0" applyFont="1" applyFill="1" applyBorder="1" applyAlignment="1" applyProtection="1">
      <alignment horizontal="right" vertical="center"/>
    </xf>
    <xf numFmtId="0" fontId="5" fillId="4" borderId="23" xfId="0" applyFont="1" applyFill="1" applyBorder="1" applyAlignment="1" applyProtection="1">
      <alignment vertical="center"/>
    </xf>
    <xf numFmtId="0" fontId="6" fillId="4" borderId="23" xfId="0" applyFont="1" applyFill="1" applyBorder="1" applyAlignment="1" applyProtection="1">
      <alignment vertical="center"/>
    </xf>
    <xf numFmtId="0" fontId="7" fillId="4" borderId="23" xfId="0" applyFont="1" applyFill="1" applyBorder="1" applyAlignment="1" applyProtection="1">
      <alignment vertical="center"/>
    </xf>
    <xf numFmtId="0" fontId="39" fillId="4" borderId="23" xfId="0" applyFont="1" applyFill="1" applyBorder="1" applyAlignment="1" applyProtection="1">
      <alignment vertical="center"/>
    </xf>
    <xf numFmtId="0" fontId="34" fillId="4" borderId="25" xfId="0" applyFont="1" applyFill="1" applyBorder="1" applyAlignment="1" applyProtection="1">
      <alignment vertical="center"/>
    </xf>
    <xf numFmtId="0" fontId="39" fillId="4" borderId="0" xfId="0" applyFont="1" applyFill="1" applyBorder="1" applyAlignment="1" applyProtection="1">
      <alignment horizontal="center" vertical="center"/>
    </xf>
    <xf numFmtId="0" fontId="39" fillId="4" borderId="24" xfId="0" applyFont="1" applyFill="1" applyBorder="1" applyAlignment="1" applyProtection="1">
      <alignment vertical="center"/>
    </xf>
    <xf numFmtId="0" fontId="34" fillId="4" borderId="12" xfId="0" applyFont="1" applyFill="1" applyBorder="1" applyAlignment="1" applyProtection="1">
      <alignment vertical="center"/>
    </xf>
    <xf numFmtId="0" fontId="34" fillId="4" borderId="12" xfId="0" applyFont="1" applyFill="1" applyBorder="1" applyAlignment="1" applyProtection="1">
      <alignment horizontal="center" vertical="center"/>
    </xf>
    <xf numFmtId="0" fontId="34" fillId="4" borderId="26" xfId="0" applyFont="1" applyFill="1" applyBorder="1" applyAlignment="1" applyProtection="1">
      <alignment vertical="center"/>
    </xf>
    <xf numFmtId="0" fontId="45" fillId="0" borderId="0" xfId="0" applyFont="1" applyProtection="1"/>
    <xf numFmtId="0" fontId="10" fillId="0" borderId="0" xfId="0" applyFont="1" applyProtection="1"/>
    <xf numFmtId="0" fontId="0" fillId="0" borderId="0" xfId="0" applyBorder="1" applyProtection="1"/>
    <xf numFmtId="1" fontId="0" fillId="0" borderId="1" xfId="0" applyNumberFormat="1" applyBorder="1" applyProtection="1">
      <protection locked="0"/>
    </xf>
    <xf numFmtId="0" fontId="10" fillId="3" borderId="1" xfId="0" applyFont="1" applyFill="1" applyBorder="1" applyAlignment="1" applyProtection="1">
      <alignment horizontal="center"/>
      <protection locked="0"/>
    </xf>
    <xf numFmtId="0" fontId="10" fillId="3" borderId="1" xfId="0" applyFont="1" applyFill="1" applyBorder="1" applyProtection="1">
      <protection locked="0"/>
    </xf>
    <xf numFmtId="1" fontId="10" fillId="3" borderId="1" xfId="0" applyNumberFormat="1" applyFont="1" applyFill="1" applyBorder="1" applyProtection="1">
      <protection locked="0"/>
    </xf>
    <xf numFmtId="2" fontId="10" fillId="3" borderId="1" xfId="0" applyNumberFormat="1" applyFont="1" applyFill="1" applyBorder="1" applyProtection="1">
      <protection locked="0"/>
    </xf>
    <xf numFmtId="14" fontId="10" fillId="3" borderId="1" xfId="0" applyNumberFormat="1" applyFont="1" applyFill="1" applyBorder="1" applyProtection="1">
      <protection locked="0"/>
    </xf>
    <xf numFmtId="0" fontId="10" fillId="3" borderId="2" xfId="0" applyFont="1" applyFill="1" applyBorder="1" applyAlignment="1" applyProtection="1">
      <alignment wrapText="1"/>
      <protection locked="0"/>
    </xf>
    <xf numFmtId="14" fontId="10" fillId="3" borderId="2" xfId="0" applyNumberFormat="1" applyFont="1" applyFill="1" applyBorder="1" applyAlignment="1" applyProtection="1">
      <alignment wrapText="1"/>
      <protection locked="0"/>
    </xf>
    <xf numFmtId="2" fontId="10" fillId="3" borderId="2" xfId="0" applyNumberFormat="1" applyFont="1" applyFill="1" applyBorder="1" applyAlignment="1" applyProtection="1">
      <alignment wrapText="1"/>
      <protection locked="0"/>
    </xf>
    <xf numFmtId="0" fontId="10" fillId="0" borderId="1" xfId="0" applyFont="1" applyBorder="1" applyAlignment="1" applyProtection="1">
      <alignment horizontal="center"/>
      <protection locked="0"/>
    </xf>
    <xf numFmtId="0" fontId="10" fillId="0" borderId="1" xfId="0" applyFont="1" applyBorder="1" applyProtection="1">
      <protection locked="0"/>
    </xf>
    <xf numFmtId="1" fontId="10" fillId="0" borderId="1" xfId="0" applyNumberFormat="1" applyFont="1" applyBorder="1" applyProtection="1">
      <protection locked="0"/>
    </xf>
    <xf numFmtId="2" fontId="10" fillId="0" borderId="1" xfId="0" applyNumberFormat="1" applyFont="1" applyBorder="1" applyProtection="1">
      <protection locked="0"/>
    </xf>
    <xf numFmtId="14" fontId="10" fillId="4" borderId="1" xfId="0" applyNumberFormat="1" applyFont="1" applyFill="1" applyBorder="1" applyProtection="1">
      <protection locked="0"/>
    </xf>
    <xf numFmtId="14" fontId="10" fillId="0" borderId="1" xfId="0" applyNumberFormat="1" applyFont="1" applyFill="1" applyBorder="1" applyProtection="1">
      <protection locked="0"/>
    </xf>
    <xf numFmtId="0" fontId="10" fillId="0" borderId="2" xfId="0" applyFont="1" applyBorder="1" applyAlignment="1" applyProtection="1">
      <alignment wrapText="1"/>
      <protection locked="0"/>
    </xf>
    <xf numFmtId="14" fontId="10" fillId="0" borderId="2" xfId="0" applyNumberFormat="1" applyFont="1" applyBorder="1" applyAlignment="1" applyProtection="1">
      <alignment wrapText="1"/>
      <protection locked="0"/>
    </xf>
    <xf numFmtId="2" fontId="10" fillId="0" borderId="2" xfId="0" applyNumberFormat="1" applyFont="1" applyBorder="1" applyAlignment="1" applyProtection="1">
      <alignment wrapText="1"/>
      <protection locked="0"/>
    </xf>
    <xf numFmtId="49" fontId="0" fillId="3" borderId="39" xfId="0" applyNumberFormat="1" applyFill="1" applyBorder="1" applyProtection="1">
      <protection locked="0"/>
    </xf>
    <xf numFmtId="49" fontId="0" fillId="3" borderId="56" xfId="0" applyNumberFormat="1" applyFill="1" applyBorder="1" applyProtection="1">
      <protection locked="0"/>
    </xf>
    <xf numFmtId="49" fontId="0" fillId="3" borderId="2" xfId="0" applyNumberFormat="1" applyFill="1" applyBorder="1" applyProtection="1">
      <protection locked="0"/>
    </xf>
    <xf numFmtId="49" fontId="0" fillId="3" borderId="40" xfId="0" applyNumberFormat="1" applyFill="1" applyBorder="1" applyProtection="1">
      <protection locked="0"/>
    </xf>
    <xf numFmtId="0" fontId="0" fillId="4" borderId="23" xfId="0" applyFill="1" applyBorder="1" applyAlignment="1" applyProtection="1">
      <alignment horizontal="right"/>
    </xf>
    <xf numFmtId="0" fontId="11" fillId="4" borderId="23" xfId="0" applyFont="1" applyFill="1" applyBorder="1" applyAlignment="1" applyProtection="1">
      <alignment horizontal="right"/>
    </xf>
    <xf numFmtId="0" fontId="11" fillId="4" borderId="0" xfId="0" applyFont="1" applyFill="1" applyBorder="1" applyAlignment="1" applyProtection="1">
      <alignment horizontal="right"/>
    </xf>
    <xf numFmtId="0" fontId="0" fillId="4" borderId="25" xfId="0" applyFill="1" applyBorder="1" applyAlignment="1" applyProtection="1">
      <alignment horizontal="right"/>
    </xf>
    <xf numFmtId="0" fontId="11" fillId="4" borderId="0" xfId="0" applyFont="1" applyFill="1" applyBorder="1" applyAlignment="1" applyProtection="1">
      <alignment horizontal="left"/>
    </xf>
    <xf numFmtId="0" fontId="11" fillId="4" borderId="0" xfId="0" applyFont="1" applyFill="1" applyAlignment="1" applyProtection="1">
      <alignment horizontal="right"/>
    </xf>
    <xf numFmtId="0" fontId="0" fillId="0" borderId="24" xfId="0" applyBorder="1" applyProtection="1"/>
    <xf numFmtId="0" fontId="6" fillId="5" borderId="20" xfId="0" applyNumberFormat="1" applyFont="1" applyFill="1" applyBorder="1" applyAlignment="1" applyProtection="1">
      <alignment horizontal="left" vertical="center"/>
    </xf>
    <xf numFmtId="0" fontId="0" fillId="0" borderId="12" xfId="0" applyBorder="1" applyProtection="1"/>
    <xf numFmtId="0" fontId="6" fillId="4" borderId="0" xfId="0" applyNumberFormat="1" applyFont="1" applyFill="1" applyBorder="1" applyAlignment="1" applyProtection="1">
      <alignment horizontal="left" vertical="center"/>
    </xf>
    <xf numFmtId="0" fontId="15" fillId="0" borderId="33" xfId="0" applyFont="1" applyFill="1" applyBorder="1" applyAlignment="1" applyProtection="1">
      <alignment horizontal="center" vertical="center"/>
    </xf>
    <xf numFmtId="0" fontId="15" fillId="0" borderId="10" xfId="0" applyFont="1" applyBorder="1" applyAlignment="1" applyProtection="1">
      <alignment horizontal="center" vertical="center"/>
    </xf>
    <xf numFmtId="0" fontId="15" fillId="4" borderId="10" xfId="0" applyFont="1" applyFill="1" applyBorder="1" applyAlignment="1" applyProtection="1">
      <alignment horizontal="center" vertical="center"/>
    </xf>
    <xf numFmtId="0" fontId="15" fillId="4" borderId="73" xfId="0" applyFont="1" applyFill="1" applyBorder="1" applyAlignment="1" applyProtection="1">
      <alignment horizontal="center" vertical="center" wrapText="1"/>
    </xf>
    <xf numFmtId="49" fontId="10" fillId="3" borderId="20" xfId="0" applyNumberFormat="1" applyFont="1" applyFill="1" applyBorder="1" applyAlignment="1" applyProtection="1">
      <alignment horizontal="left" vertical="top"/>
      <protection locked="0"/>
    </xf>
    <xf numFmtId="2" fontId="11" fillId="3" borderId="11" xfId="0" applyNumberFormat="1" applyFont="1" applyFill="1" applyBorder="1" applyAlignment="1" applyProtection="1">
      <alignment horizontal="center"/>
      <protection locked="0"/>
    </xf>
    <xf numFmtId="1" fontId="11" fillId="3" borderId="32" xfId="0" applyNumberFormat="1" applyFont="1" applyFill="1" applyBorder="1" applyAlignment="1" applyProtection="1">
      <alignment horizontal="center"/>
      <protection locked="0"/>
    </xf>
    <xf numFmtId="1" fontId="11" fillId="3" borderId="11" xfId="0" applyNumberFormat="1" applyFont="1" applyFill="1" applyBorder="1" applyAlignment="1" applyProtection="1">
      <alignment horizontal="center"/>
      <protection locked="0"/>
    </xf>
    <xf numFmtId="49" fontId="11" fillId="3" borderId="74" xfId="0" applyNumberFormat="1" applyFont="1" applyFill="1" applyBorder="1" applyAlignment="1" applyProtection="1">
      <alignment horizontal="center"/>
      <protection locked="0"/>
    </xf>
    <xf numFmtId="1" fontId="10" fillId="3" borderId="20" xfId="0" applyNumberFormat="1" applyFont="1" applyFill="1" applyBorder="1" applyAlignment="1" applyProtection="1">
      <alignment horizontal="left" vertical="top"/>
      <protection locked="0"/>
    </xf>
    <xf numFmtId="0" fontId="0" fillId="4" borderId="0" xfId="0" applyFill="1" applyAlignment="1" applyProtection="1">
      <alignment horizontal="right"/>
    </xf>
    <xf numFmtId="0" fontId="45" fillId="4" borderId="0" xfId="0" applyFont="1" applyFill="1" applyProtection="1"/>
    <xf numFmtId="0" fontId="59" fillId="4" borderId="0" xfId="0" applyFont="1" applyFill="1" applyProtection="1"/>
    <xf numFmtId="0" fontId="0" fillId="4" borderId="0" xfId="0" applyFill="1" applyAlignment="1" applyProtection="1">
      <alignment horizontal="center"/>
    </xf>
    <xf numFmtId="0" fontId="0" fillId="4" borderId="0" xfId="0" applyFill="1" applyAlignment="1" applyProtection="1">
      <alignment horizontal="left"/>
    </xf>
    <xf numFmtId="1" fontId="43" fillId="5" borderId="4" xfId="1" applyNumberFormat="1" applyFont="1" applyFill="1" applyBorder="1" applyAlignment="1" applyProtection="1">
      <alignment horizontal="center" vertical="center"/>
      <protection hidden="1"/>
    </xf>
    <xf numFmtId="1" fontId="6" fillId="3" borderId="1" xfId="0" applyNumberFormat="1" applyFont="1" applyFill="1" applyBorder="1" applyAlignment="1" applyProtection="1">
      <alignment horizontal="center" vertical="center"/>
      <protection locked="0"/>
    </xf>
    <xf numFmtId="1" fontId="6" fillId="5" borderId="4" xfId="20" applyNumberFormat="1" applyFont="1" applyFill="1" applyBorder="1" applyAlignment="1" applyProtection="1">
      <alignment horizontal="center" vertical="center"/>
      <protection hidden="1"/>
    </xf>
    <xf numFmtId="1" fontId="6" fillId="5" borderId="1" xfId="0" applyNumberFormat="1" applyFont="1" applyFill="1" applyBorder="1" applyAlignment="1" applyProtection="1">
      <alignment horizontal="center" vertical="center"/>
      <protection hidden="1"/>
    </xf>
    <xf numFmtId="1" fontId="6" fillId="5" borderId="4" xfId="1" applyNumberFormat="1" applyFont="1" applyFill="1" applyBorder="1" applyAlignment="1" applyProtection="1">
      <alignment horizontal="center" vertical="center"/>
      <protection hidden="1"/>
    </xf>
    <xf numFmtId="0" fontId="34" fillId="4" borderId="0" xfId="0" applyFont="1" applyFill="1" applyAlignment="1" applyProtection="1">
      <alignment vertical="center"/>
    </xf>
    <xf numFmtId="0" fontId="34" fillId="4" borderId="0" xfId="0" applyFont="1" applyFill="1" applyAlignment="1" applyProtection="1">
      <alignment horizontal="center" vertical="center"/>
    </xf>
    <xf numFmtId="0" fontId="5" fillId="4" borderId="0" xfId="0" applyFont="1" applyFill="1" applyAlignment="1" applyProtection="1">
      <alignment vertical="center"/>
    </xf>
    <xf numFmtId="0" fontId="6" fillId="4" borderId="0" xfId="0" applyFont="1" applyFill="1" applyAlignment="1" applyProtection="1">
      <alignment vertical="center"/>
    </xf>
    <xf numFmtId="0" fontId="44" fillId="4" borderId="0" xfId="0" applyFont="1" applyFill="1" applyAlignment="1" applyProtection="1">
      <alignment vertical="center"/>
    </xf>
    <xf numFmtId="0" fontId="7" fillId="4" borderId="0" xfId="0" applyFont="1" applyFill="1" applyAlignment="1" applyProtection="1">
      <alignment vertical="center"/>
    </xf>
    <xf numFmtId="0" fontId="39" fillId="4" borderId="0" xfId="0" applyFont="1" applyFill="1" applyAlignment="1" applyProtection="1">
      <alignment vertical="center"/>
    </xf>
    <xf numFmtId="0" fontId="13" fillId="4" borderId="0" xfId="0" applyFont="1" applyFill="1" applyAlignment="1" applyProtection="1">
      <alignment vertical="center"/>
    </xf>
    <xf numFmtId="0" fontId="6" fillId="4" borderId="0" xfId="0" applyFont="1" applyFill="1" applyBorder="1" applyAlignment="1" applyProtection="1">
      <alignment vertical="center"/>
    </xf>
    <xf numFmtId="1" fontId="43" fillId="5" borderId="4" xfId="0" applyNumberFormat="1" applyFont="1" applyFill="1" applyBorder="1" applyAlignment="1" applyProtection="1">
      <alignment horizontal="center" vertical="center"/>
      <protection hidden="1"/>
    </xf>
    <xf numFmtId="1" fontId="6" fillId="18" borderId="4" xfId="0" applyNumberFormat="1" applyFont="1" applyFill="1" applyBorder="1" applyAlignment="1" applyProtection="1">
      <alignment horizontal="center" vertical="center"/>
      <protection hidden="1"/>
    </xf>
    <xf numFmtId="1" fontId="6" fillId="3" borderId="1" xfId="0" applyNumberFormat="1" applyFont="1" applyFill="1" applyBorder="1" applyAlignment="1" applyProtection="1">
      <alignment horizontal="center" vertical="center"/>
      <protection locked="0" hidden="1"/>
    </xf>
    <xf numFmtId="1" fontId="6" fillId="18" borderId="1" xfId="0" applyNumberFormat="1" applyFont="1" applyFill="1" applyBorder="1" applyAlignment="1" applyProtection="1">
      <alignment horizontal="center" vertical="center"/>
      <protection hidden="1"/>
    </xf>
    <xf numFmtId="1" fontId="6" fillId="5" borderId="4" xfId="0" applyNumberFormat="1" applyFont="1" applyFill="1" applyBorder="1" applyAlignment="1" applyProtection="1">
      <alignment horizontal="center" vertical="center"/>
      <protection hidden="1"/>
    </xf>
    <xf numFmtId="1" fontId="6" fillId="5" borderId="1" xfId="20" applyNumberFormat="1" applyFont="1" applyFill="1" applyBorder="1" applyAlignment="1" applyProtection="1">
      <alignment horizontal="center" vertical="center"/>
      <protection hidden="1"/>
    </xf>
    <xf numFmtId="1" fontId="6" fillId="18" borderId="4" xfId="20" applyNumberFormat="1" applyFont="1" applyFill="1" applyBorder="1" applyAlignment="1" applyProtection="1">
      <alignment horizontal="center" vertical="center"/>
      <protection hidden="1"/>
    </xf>
    <xf numFmtId="1" fontId="6" fillId="18" borderId="4" xfId="1" applyNumberFormat="1" applyFont="1" applyFill="1" applyBorder="1" applyAlignment="1" applyProtection="1">
      <alignment horizontal="center" vertical="center"/>
      <protection hidden="1"/>
    </xf>
    <xf numFmtId="1" fontId="43" fillId="5" borderId="1" xfId="0" applyNumberFormat="1" applyFont="1" applyFill="1" applyBorder="1" applyAlignment="1" applyProtection="1">
      <alignment horizontal="center" vertical="center"/>
      <protection hidden="1"/>
    </xf>
    <xf numFmtId="2" fontId="0" fillId="0" borderId="1" xfId="0" applyNumberFormat="1" applyBorder="1" applyProtection="1">
      <protection locked="0"/>
    </xf>
    <xf numFmtId="49" fontId="10" fillId="3" borderId="4" xfId="0" applyNumberFormat="1" applyFont="1" applyFill="1" applyBorder="1" applyProtection="1">
      <protection locked="0"/>
    </xf>
    <xf numFmtId="49" fontId="10" fillId="0" borderId="4" xfId="0" applyNumberFormat="1" applyFont="1" applyBorder="1" applyProtection="1">
      <protection locked="0"/>
    </xf>
    <xf numFmtId="49" fontId="10" fillId="3" borderId="1" xfId="0" applyNumberFormat="1" applyFont="1" applyFill="1" applyBorder="1" applyProtection="1">
      <protection locked="0"/>
    </xf>
    <xf numFmtId="49" fontId="10" fillId="0" borderId="1" xfId="0" applyNumberFormat="1" applyFont="1" applyBorder="1" applyProtection="1">
      <protection locked="0"/>
    </xf>
    <xf numFmtId="49" fontId="10" fillId="3" borderId="2" xfId="0" applyNumberFormat="1" applyFont="1" applyFill="1" applyBorder="1" applyAlignment="1" applyProtection="1">
      <alignment wrapText="1"/>
      <protection locked="0"/>
    </xf>
    <xf numFmtId="49" fontId="10" fillId="0" borderId="2" xfId="0" applyNumberFormat="1" applyFont="1" applyBorder="1" applyAlignment="1" applyProtection="1">
      <alignment wrapText="1"/>
      <protection locked="0"/>
    </xf>
    <xf numFmtId="2" fontId="0" fillId="3" borderId="8" xfId="0" applyNumberFormat="1" applyFill="1" applyBorder="1" applyProtection="1">
      <protection locked="0"/>
    </xf>
    <xf numFmtId="2" fontId="0" fillId="3" borderId="10" xfId="0" applyNumberFormat="1" applyFill="1" applyBorder="1" applyProtection="1">
      <protection locked="0"/>
    </xf>
    <xf numFmtId="2" fontId="0" fillId="3" borderId="1" xfId="0" applyNumberFormat="1" applyFill="1" applyBorder="1" applyProtection="1">
      <protection locked="0"/>
    </xf>
    <xf numFmtId="2" fontId="0" fillId="3" borderId="11" xfId="0" applyNumberFormat="1" applyFill="1" applyBorder="1" applyProtection="1">
      <protection locked="0"/>
    </xf>
    <xf numFmtId="2" fontId="0" fillId="3" borderId="8" xfId="0" applyNumberFormat="1" applyFill="1" applyBorder="1" applyProtection="1">
      <protection locked="0" hidden="1"/>
    </xf>
    <xf numFmtId="2" fontId="0" fillId="3" borderId="10" xfId="0" applyNumberFormat="1" applyFill="1" applyBorder="1" applyProtection="1">
      <protection locked="0" hidden="1"/>
    </xf>
    <xf numFmtId="2" fontId="0" fillId="3" borderId="1" xfId="0" applyNumberFormat="1" applyFill="1" applyBorder="1" applyProtection="1">
      <protection locked="0" hidden="1"/>
    </xf>
    <xf numFmtId="2" fontId="0" fillId="3" borderId="11" xfId="0" applyNumberFormat="1" applyFill="1" applyBorder="1" applyProtection="1">
      <protection locked="0" hidden="1"/>
    </xf>
    <xf numFmtId="2" fontId="0" fillId="3" borderId="63" xfId="0" applyNumberFormat="1" applyFill="1" applyBorder="1" applyProtection="1">
      <protection locked="0" hidden="1"/>
    </xf>
    <xf numFmtId="2" fontId="0" fillId="3" borderId="39" xfId="0" applyNumberFormat="1" applyFill="1" applyBorder="1" applyProtection="1">
      <protection locked="0" hidden="1"/>
    </xf>
    <xf numFmtId="2" fontId="0" fillId="3" borderId="64" xfId="0" applyNumberFormat="1" applyFill="1" applyBorder="1" applyProtection="1">
      <protection locked="0" hidden="1"/>
    </xf>
    <xf numFmtId="2" fontId="0" fillId="3" borderId="56" xfId="0" applyNumberFormat="1" applyFill="1" applyBorder="1" applyProtection="1">
      <protection locked="0" hidden="1"/>
    </xf>
    <xf numFmtId="2" fontId="0" fillId="3" borderId="65" xfId="0" applyNumberFormat="1" applyFill="1" applyBorder="1" applyProtection="1">
      <protection locked="0" hidden="1"/>
    </xf>
    <xf numFmtId="2" fontId="0" fillId="3" borderId="2" xfId="0" applyNumberFormat="1" applyFill="1" applyBorder="1" applyProtection="1">
      <protection locked="0" hidden="1"/>
    </xf>
    <xf numFmtId="2" fontId="0" fillId="3" borderId="62" xfId="0" applyNumberFormat="1" applyFill="1" applyBorder="1" applyProtection="1">
      <protection locked="0" hidden="1"/>
    </xf>
    <xf numFmtId="2" fontId="0" fillId="3" borderId="40" xfId="0" applyNumberFormat="1" applyFill="1" applyBorder="1" applyProtection="1">
      <protection locked="0" hidden="1"/>
    </xf>
    <xf numFmtId="0" fontId="6" fillId="0" borderId="0" xfId="0" applyNumberFormat="1" applyFont="1" applyFill="1" applyBorder="1" applyAlignment="1" applyProtection="1">
      <alignment vertical="center"/>
      <protection hidden="1"/>
    </xf>
    <xf numFmtId="0" fontId="0" fillId="0" borderId="0" xfId="0" applyFill="1" applyBorder="1" applyProtection="1">
      <protection hidden="1"/>
    </xf>
    <xf numFmtId="2" fontId="0" fillId="3" borderId="76" xfId="0" applyNumberFormat="1" applyFill="1" applyBorder="1" applyProtection="1">
      <protection locked="0"/>
    </xf>
    <xf numFmtId="49" fontId="0" fillId="3" borderId="75" xfId="0" applyNumberFormat="1" applyFill="1" applyBorder="1" applyProtection="1">
      <protection locked="0"/>
    </xf>
    <xf numFmtId="2" fontId="0" fillId="3" borderId="76" xfId="0" applyNumberFormat="1" applyFill="1" applyBorder="1" applyProtection="1">
      <protection locked="0" hidden="1"/>
    </xf>
    <xf numFmtId="49" fontId="0" fillId="3" borderId="75" xfId="0" applyNumberFormat="1" applyFill="1" applyBorder="1" applyProtection="1">
      <protection locked="0" hidden="1"/>
    </xf>
    <xf numFmtId="2" fontId="0" fillId="3" borderId="77" xfId="0" applyNumberFormat="1" applyFill="1" applyBorder="1" applyProtection="1">
      <protection locked="0" hidden="1"/>
    </xf>
    <xf numFmtId="2" fontId="0" fillId="3" borderId="75" xfId="0" applyNumberFormat="1" applyFill="1" applyBorder="1" applyProtection="1">
      <protection locked="0" hidden="1"/>
    </xf>
    <xf numFmtId="1" fontId="0" fillId="3" borderId="78" xfId="0" applyNumberFormat="1" applyFill="1" applyBorder="1" applyProtection="1">
      <protection locked="0" hidden="1"/>
    </xf>
    <xf numFmtId="0" fontId="13" fillId="17" borderId="1" xfId="0" applyFont="1" applyFill="1" applyBorder="1" applyAlignment="1">
      <alignment horizontal="center" vertical="center"/>
    </xf>
    <xf numFmtId="0" fontId="13" fillId="17" borderId="1" xfId="0" applyFont="1" applyFill="1" applyBorder="1" applyAlignment="1">
      <alignment horizontal="center" vertical="center" wrapText="1"/>
    </xf>
    <xf numFmtId="0" fontId="11" fillId="3" borderId="1" xfId="0" applyFont="1" applyFill="1" applyBorder="1" applyAlignment="1">
      <alignment horizontal="center"/>
    </xf>
    <xf numFmtId="0" fontId="9" fillId="4" borderId="0" xfId="0" applyFont="1" applyFill="1"/>
    <xf numFmtId="0" fontId="11" fillId="0" borderId="2" xfId="0" applyFont="1" applyBorder="1" applyAlignment="1">
      <alignment horizontal="right"/>
    </xf>
    <xf numFmtId="0" fontId="3" fillId="3" borderId="1" xfId="0" applyFont="1" applyFill="1" applyBorder="1" applyAlignment="1">
      <alignment horizontal="center"/>
    </xf>
    <xf numFmtId="0" fontId="59" fillId="4" borderId="0" xfId="0" applyFont="1" applyFill="1" applyBorder="1" applyAlignment="1">
      <alignment horizontal="center" vertical="center" wrapText="1"/>
    </xf>
    <xf numFmtId="0" fontId="11" fillId="0" borderId="2" xfId="0" applyFont="1" applyBorder="1" applyAlignment="1">
      <alignment horizontal="right" indent="1"/>
    </xf>
    <xf numFmtId="0" fontId="59" fillId="4" borderId="0" xfId="0" applyFont="1" applyFill="1" applyBorder="1" applyAlignment="1">
      <alignment vertical="center" wrapText="1"/>
    </xf>
    <xf numFmtId="1" fontId="6" fillId="5" borderId="20" xfId="0" applyNumberFormat="1" applyFont="1" applyFill="1" applyBorder="1" applyAlignment="1" applyProtection="1">
      <alignment horizontal="center" vertical="center"/>
    </xf>
    <xf numFmtId="0" fontId="5" fillId="51" borderId="79" xfId="0" applyFont="1" applyFill="1" applyBorder="1" applyAlignment="1" applyProtection="1">
      <alignment horizontal="right" vertical="center"/>
    </xf>
    <xf numFmtId="0" fontId="5" fillId="4" borderId="59" xfId="0" applyFont="1" applyFill="1" applyBorder="1" applyAlignment="1" applyProtection="1">
      <alignment horizontal="left" vertical="center"/>
      <protection hidden="1"/>
    </xf>
    <xf numFmtId="0" fontId="5" fillId="4" borderId="3" xfId="0" applyFont="1" applyFill="1" applyBorder="1" applyAlignment="1" applyProtection="1">
      <alignment horizontal="left" vertical="center"/>
      <protection hidden="1"/>
    </xf>
    <xf numFmtId="0" fontId="11" fillId="0" borderId="10" xfId="0" applyFont="1" applyBorder="1" applyAlignment="1">
      <alignment horizontal="right"/>
    </xf>
    <xf numFmtId="0" fontId="11" fillId="0" borderId="10" xfId="0" applyFont="1" applyBorder="1" applyAlignment="1">
      <alignment horizontal="center"/>
    </xf>
    <xf numFmtId="1" fontId="10" fillId="3" borderId="2" xfId="0" applyNumberFormat="1" applyFont="1" applyFill="1" applyBorder="1" applyAlignment="1" applyProtection="1">
      <alignment wrapText="1"/>
      <protection locked="0"/>
    </xf>
    <xf numFmtId="1" fontId="10" fillId="0" borderId="2" xfId="0" applyNumberFormat="1" applyFont="1" applyBorder="1" applyAlignment="1" applyProtection="1">
      <alignment wrapText="1"/>
      <protection locked="0"/>
    </xf>
    <xf numFmtId="0" fontId="11" fillId="0" borderId="2" xfId="0" applyFont="1" applyBorder="1" applyAlignment="1">
      <alignment horizontal="left"/>
    </xf>
    <xf numFmtId="0" fontId="5" fillId="0" borderId="0" xfId="0" applyFont="1" applyBorder="1" applyAlignment="1" applyProtection="1">
      <alignment horizontal="right" vertical="center"/>
      <protection hidden="1"/>
    </xf>
    <xf numFmtId="0" fontId="33" fillId="19" borderId="59" xfId="0" applyFont="1" applyFill="1" applyBorder="1" applyAlignment="1" applyProtection="1">
      <alignment horizontal="center" vertical="center"/>
      <protection hidden="1"/>
    </xf>
    <xf numFmtId="0" fontId="33" fillId="2" borderId="23" xfId="0" applyFont="1" applyFill="1" applyBorder="1" applyAlignment="1" applyProtection="1">
      <alignment horizontal="center" vertical="center"/>
      <protection hidden="1"/>
    </xf>
    <xf numFmtId="0" fontId="33" fillId="2" borderId="0" xfId="0" applyFont="1" applyFill="1" applyBorder="1" applyAlignment="1" applyProtection="1">
      <alignment horizontal="center" vertical="center"/>
      <protection hidden="1"/>
    </xf>
    <xf numFmtId="0" fontId="8" fillId="19" borderId="28" xfId="0" applyFont="1" applyFill="1" applyBorder="1" applyAlignment="1">
      <alignment horizontal="center"/>
    </xf>
    <xf numFmtId="0" fontId="8" fillId="19" borderId="30" xfId="0" applyFont="1" applyFill="1" applyBorder="1" applyAlignment="1">
      <alignment horizontal="center"/>
    </xf>
    <xf numFmtId="0" fontId="11" fillId="0" borderId="2" xfId="0" applyFont="1" applyBorder="1" applyAlignment="1">
      <alignment horizontal="left"/>
    </xf>
    <xf numFmtId="0" fontId="11" fillId="0" borderId="4" xfId="0" applyFont="1" applyBorder="1" applyAlignment="1">
      <alignment horizontal="left"/>
    </xf>
    <xf numFmtId="0" fontId="60" fillId="4" borderId="0" xfId="0" applyFont="1" applyFill="1" applyAlignment="1">
      <alignment horizontal="left" vertical="top" wrapText="1"/>
    </xf>
    <xf numFmtId="49" fontId="10" fillId="3" borderId="28" xfId="0" applyNumberFormat="1" applyFont="1" applyFill="1" applyBorder="1" applyAlignment="1" applyProtection="1">
      <alignment horizontal="center" vertical="top"/>
      <protection locked="0"/>
    </xf>
    <xf numFmtId="49" fontId="10" fillId="3" borderId="29" xfId="0" applyNumberFormat="1" applyFont="1" applyFill="1" applyBorder="1" applyAlignment="1" applyProtection="1">
      <alignment horizontal="center" vertical="top"/>
      <protection locked="0"/>
    </xf>
    <xf numFmtId="49" fontId="10" fillId="3" borderId="30" xfId="0" applyNumberFormat="1" applyFont="1" applyFill="1" applyBorder="1" applyAlignment="1" applyProtection="1">
      <alignment horizontal="center" vertical="top"/>
      <protection locked="0"/>
    </xf>
    <xf numFmtId="0" fontId="8" fillId="19" borderId="28" xfId="0" applyFont="1" applyFill="1" applyBorder="1" applyAlignment="1" applyProtection="1">
      <alignment horizontal="center"/>
    </xf>
    <xf numFmtId="0" fontId="8" fillId="19" borderId="29" xfId="0" applyFont="1" applyFill="1" applyBorder="1" applyAlignment="1" applyProtection="1">
      <alignment horizontal="center"/>
    </xf>
    <xf numFmtId="0" fontId="8" fillId="19" borderId="30" xfId="0" applyFont="1" applyFill="1" applyBorder="1" applyAlignment="1" applyProtection="1">
      <alignment horizontal="center"/>
    </xf>
    <xf numFmtId="49" fontId="6" fillId="3" borderId="28" xfId="0" applyNumberFormat="1" applyFont="1" applyFill="1" applyBorder="1" applyAlignment="1" applyProtection="1">
      <alignment horizontal="center" vertical="center"/>
      <protection locked="0"/>
    </xf>
    <xf numFmtId="49" fontId="6" fillId="3" borderId="29" xfId="0" applyNumberFormat="1" applyFont="1" applyFill="1" applyBorder="1" applyAlignment="1" applyProtection="1">
      <alignment horizontal="center" vertical="center"/>
      <protection locked="0"/>
    </xf>
    <xf numFmtId="49" fontId="6" fillId="3" borderId="30" xfId="0" applyNumberFormat="1" applyFont="1" applyFill="1" applyBorder="1" applyAlignment="1" applyProtection="1">
      <alignment horizontal="center" vertical="center"/>
      <protection locked="0"/>
    </xf>
    <xf numFmtId="0" fontId="11" fillId="17" borderId="28" xfId="0" applyFont="1" applyFill="1" applyBorder="1" applyAlignment="1" applyProtection="1">
      <alignment horizontal="center"/>
    </xf>
    <xf numFmtId="0" fontId="11" fillId="17" borderId="29" xfId="0" applyFont="1" applyFill="1" applyBorder="1" applyAlignment="1" applyProtection="1">
      <alignment horizontal="center"/>
    </xf>
    <xf numFmtId="0" fontId="11" fillId="17" borderId="30" xfId="0" applyFont="1" applyFill="1" applyBorder="1" applyAlignment="1" applyProtection="1">
      <alignment horizontal="center"/>
    </xf>
    <xf numFmtId="0" fontId="11" fillId="0" borderId="70" xfId="0" applyFont="1" applyFill="1" applyBorder="1" applyAlignment="1" applyProtection="1">
      <alignment horizontal="center"/>
    </xf>
    <xf numFmtId="0" fontId="11" fillId="0" borderId="71" xfId="0" applyFont="1" applyFill="1" applyBorder="1" applyAlignment="1" applyProtection="1">
      <alignment horizontal="center"/>
    </xf>
    <xf numFmtId="0" fontId="11" fillId="0" borderId="72" xfId="0" applyFont="1" applyFill="1" applyBorder="1" applyAlignment="1" applyProtection="1">
      <alignment horizontal="center"/>
    </xf>
    <xf numFmtId="0" fontId="11" fillId="0" borderId="28" xfId="0" applyFont="1" applyBorder="1" applyAlignment="1" applyProtection="1">
      <alignment horizontal="center"/>
    </xf>
    <xf numFmtId="0" fontId="11" fillId="0" borderId="29" xfId="0" applyFont="1" applyBorder="1" applyAlignment="1" applyProtection="1">
      <alignment horizontal="center"/>
    </xf>
    <xf numFmtId="0" fontId="11" fillId="0" borderId="30" xfId="0" applyFont="1" applyBorder="1" applyAlignment="1" applyProtection="1">
      <alignment horizontal="center"/>
    </xf>
    <xf numFmtId="49" fontId="6" fillId="3" borderId="28" xfId="0" applyNumberFormat="1" applyFont="1" applyFill="1" applyBorder="1" applyAlignment="1" applyProtection="1">
      <alignment horizontal="left" vertical="top"/>
      <protection locked="0" hidden="1"/>
    </xf>
    <xf numFmtId="49" fontId="6" fillId="3" borderId="29" xfId="0" applyNumberFormat="1" applyFont="1" applyFill="1" applyBorder="1" applyAlignment="1" applyProtection="1">
      <alignment horizontal="left" vertical="top"/>
      <protection locked="0" hidden="1"/>
    </xf>
    <xf numFmtId="49" fontId="6" fillId="3" borderId="30" xfId="0" applyNumberFormat="1" applyFont="1" applyFill="1" applyBorder="1" applyAlignment="1" applyProtection="1">
      <alignment horizontal="left" vertical="top"/>
      <protection locked="0" hidden="1"/>
    </xf>
    <xf numFmtId="0" fontId="8" fillId="17" borderId="13" xfId="0" applyFont="1" applyFill="1" applyBorder="1" applyAlignment="1" applyProtection="1">
      <alignment horizontal="center" vertical="center"/>
    </xf>
    <xf numFmtId="0" fontId="8" fillId="17" borderId="22" xfId="0" applyFont="1" applyFill="1" applyBorder="1" applyAlignment="1" applyProtection="1">
      <alignment horizontal="center" vertical="center"/>
    </xf>
    <xf numFmtId="0" fontId="46" fillId="19" borderId="21" xfId="0" applyFont="1" applyFill="1" applyBorder="1" applyAlignment="1" applyProtection="1">
      <alignment horizontal="center" vertical="center"/>
    </xf>
    <xf numFmtId="0" fontId="46" fillId="19" borderId="13" xfId="0" applyFont="1" applyFill="1" applyBorder="1" applyAlignment="1" applyProtection="1">
      <alignment horizontal="center" vertical="center"/>
    </xf>
    <xf numFmtId="0" fontId="46" fillId="19" borderId="22" xfId="0" applyFont="1" applyFill="1" applyBorder="1" applyAlignment="1" applyProtection="1">
      <alignment horizontal="center" vertical="center"/>
    </xf>
    <xf numFmtId="0" fontId="5" fillId="51" borderId="0" xfId="0" applyFont="1" applyFill="1" applyBorder="1" applyAlignment="1" applyProtection="1">
      <alignment horizontal="center" vertical="center" wrapText="1"/>
    </xf>
    <xf numFmtId="14" fontId="6" fillId="3" borderId="28" xfId="0" applyNumberFormat="1" applyFont="1" applyFill="1" applyBorder="1" applyAlignment="1" applyProtection="1">
      <alignment horizontal="left" vertical="top"/>
      <protection locked="0" hidden="1"/>
    </xf>
    <xf numFmtId="14" fontId="6" fillId="3" borderId="30" xfId="0" applyNumberFormat="1" applyFont="1" applyFill="1" applyBorder="1" applyAlignment="1" applyProtection="1">
      <alignment horizontal="left" vertical="top"/>
      <protection locked="0" hidden="1"/>
    </xf>
    <xf numFmtId="0" fontId="6" fillId="5" borderId="28" xfId="0" applyNumberFormat="1" applyFont="1" applyFill="1" applyBorder="1" applyAlignment="1" applyProtection="1">
      <alignment horizontal="center" vertical="center"/>
      <protection hidden="1"/>
    </xf>
    <xf numFmtId="0" fontId="6" fillId="5" borderId="29" xfId="0" applyNumberFormat="1" applyFont="1" applyFill="1" applyBorder="1" applyAlignment="1" applyProtection="1">
      <alignment horizontal="center" vertical="center"/>
      <protection hidden="1"/>
    </xf>
    <xf numFmtId="0" fontId="6" fillId="5" borderId="30" xfId="0" applyNumberFormat="1" applyFont="1" applyFill="1" applyBorder="1" applyAlignment="1" applyProtection="1">
      <alignment horizontal="center" vertical="center"/>
      <protection hidden="1"/>
    </xf>
    <xf numFmtId="0" fontId="12" fillId="51" borderId="54" xfId="0" applyFont="1" applyFill="1" applyBorder="1" applyAlignment="1" applyProtection="1">
      <alignment horizontal="center" vertical="top"/>
    </xf>
    <xf numFmtId="0" fontId="12" fillId="4" borderId="12" xfId="0" applyFont="1" applyFill="1" applyBorder="1" applyAlignment="1" applyProtection="1">
      <alignment horizontal="center" vertical="top"/>
    </xf>
    <xf numFmtId="0" fontId="61" fillId="0" borderId="23" xfId="0" applyFont="1" applyFill="1" applyBorder="1" applyAlignment="1" applyProtection="1">
      <alignment horizontal="right" vertical="center"/>
    </xf>
    <xf numFmtId="0" fontId="61" fillId="0" borderId="0" xfId="0" applyFont="1" applyFill="1" applyBorder="1" applyAlignment="1" applyProtection="1">
      <alignment horizontal="right" vertical="center"/>
    </xf>
    <xf numFmtId="0" fontId="61" fillId="0" borderId="24" xfId="0" applyFont="1" applyFill="1" applyBorder="1" applyAlignment="1" applyProtection="1">
      <alignment horizontal="right" vertical="center"/>
    </xf>
    <xf numFmtId="0" fontId="8" fillId="17" borderId="13" xfId="0" applyFont="1" applyFill="1" applyBorder="1" applyAlignment="1" applyProtection="1">
      <alignment horizontal="center" vertical="center"/>
      <protection hidden="1"/>
    </xf>
    <xf numFmtId="0" fontId="8" fillId="17" borderId="22" xfId="0" applyFont="1" applyFill="1" applyBorder="1" applyAlignment="1" applyProtection="1">
      <alignment horizontal="center" vertical="center"/>
      <protection hidden="1"/>
    </xf>
    <xf numFmtId="0" fontId="8" fillId="19" borderId="21" xfId="0" applyFont="1" applyFill="1" applyBorder="1" applyAlignment="1" applyProtection="1">
      <alignment horizontal="center" vertical="center"/>
      <protection hidden="1"/>
    </xf>
    <xf numFmtId="0" fontId="8" fillId="19" borderId="13" xfId="0" applyFont="1" applyFill="1" applyBorder="1" applyAlignment="1" applyProtection="1">
      <alignment horizontal="center" vertical="center"/>
      <protection hidden="1"/>
    </xf>
    <xf numFmtId="0" fontId="8" fillId="19" borderId="22" xfId="0" applyFont="1" applyFill="1" applyBorder="1" applyAlignment="1" applyProtection="1">
      <alignment horizontal="center" vertical="center"/>
      <protection hidden="1"/>
    </xf>
    <xf numFmtId="0" fontId="8" fillId="19" borderId="25" xfId="0" applyFont="1" applyFill="1" applyBorder="1" applyAlignment="1" applyProtection="1">
      <alignment horizontal="center" vertical="center"/>
      <protection hidden="1"/>
    </xf>
    <xf numFmtId="0" fontId="8" fillId="19" borderId="12" xfId="0" applyFont="1" applyFill="1" applyBorder="1" applyAlignment="1" applyProtection="1">
      <alignment horizontal="center" vertical="center"/>
      <protection hidden="1"/>
    </xf>
    <xf numFmtId="0" fontId="8" fillId="19" borderId="26" xfId="0" applyFont="1" applyFill="1" applyBorder="1" applyAlignment="1" applyProtection="1">
      <alignment horizontal="center" vertical="center"/>
      <protection hidden="1"/>
    </xf>
    <xf numFmtId="0" fontId="8" fillId="19" borderId="21" xfId="0" applyFont="1" applyFill="1" applyBorder="1" applyAlignment="1">
      <alignment horizontal="center"/>
    </xf>
    <xf numFmtId="0" fontId="8" fillId="19" borderId="13" xfId="0" applyFont="1" applyFill="1" applyBorder="1" applyAlignment="1">
      <alignment horizontal="center"/>
    </xf>
    <xf numFmtId="0" fontId="8" fillId="19" borderId="22" xfId="0" applyFont="1" applyFill="1" applyBorder="1" applyAlignment="1">
      <alignment horizontal="center"/>
    </xf>
    <xf numFmtId="0" fontId="0" fillId="15" borderId="23" xfId="0" applyFill="1" applyBorder="1" applyAlignment="1">
      <alignment horizontal="center" vertical="center" textRotation="90"/>
    </xf>
    <xf numFmtId="0" fontId="0" fillId="15" borderId="25" xfId="0" applyFill="1" applyBorder="1" applyAlignment="1">
      <alignment horizontal="center" vertical="center" textRotation="90"/>
    </xf>
    <xf numFmtId="0" fontId="0" fillId="15" borderId="0" xfId="0" applyFill="1" applyAlignment="1">
      <alignment horizontal="center" vertical="center" textRotation="90"/>
    </xf>
    <xf numFmtId="0" fontId="0" fillId="15" borderId="54" xfId="0" applyFill="1" applyBorder="1" applyAlignment="1">
      <alignment horizontal="center" vertical="center" textRotation="90"/>
    </xf>
    <xf numFmtId="0" fontId="6" fillId="5" borderId="28" xfId="0" applyNumberFormat="1" applyFont="1" applyFill="1" applyBorder="1" applyAlignment="1" applyProtection="1">
      <alignment horizontal="center"/>
      <protection hidden="1"/>
    </xf>
    <xf numFmtId="0" fontId="6" fillId="5" borderId="29" xfId="0" applyNumberFormat="1" applyFont="1" applyFill="1" applyBorder="1" applyAlignment="1" applyProtection="1">
      <alignment horizontal="center"/>
      <protection hidden="1"/>
    </xf>
    <xf numFmtId="0" fontId="6" fillId="5" borderId="30" xfId="0" applyNumberFormat="1" applyFont="1" applyFill="1" applyBorder="1" applyAlignment="1" applyProtection="1">
      <alignment horizontal="center"/>
      <protection hidden="1"/>
    </xf>
    <xf numFmtId="166" fontId="6" fillId="5" borderId="28" xfId="0" applyNumberFormat="1" applyFont="1" applyFill="1" applyBorder="1" applyAlignment="1" applyProtection="1">
      <alignment horizontal="center" vertical="center"/>
      <protection hidden="1"/>
    </xf>
    <xf numFmtId="166" fontId="6" fillId="5" borderId="29" xfId="0" applyNumberFormat="1" applyFont="1" applyFill="1" applyBorder="1" applyAlignment="1" applyProtection="1">
      <alignment horizontal="center" vertical="center"/>
      <protection hidden="1"/>
    </xf>
    <xf numFmtId="166" fontId="6" fillId="5" borderId="30" xfId="0" applyNumberFormat="1" applyFont="1" applyFill="1" applyBorder="1" applyAlignment="1" applyProtection="1">
      <alignment horizontal="center" vertical="center"/>
      <protection hidden="1"/>
    </xf>
    <xf numFmtId="0" fontId="0" fillId="15" borderId="0" xfId="0" applyFill="1" applyAlignment="1">
      <alignment vertical="center" textRotation="90"/>
    </xf>
    <xf numFmtId="0" fontId="30" fillId="17" borderId="28" xfId="0" applyFont="1" applyFill="1" applyBorder="1" applyAlignment="1" applyProtection="1">
      <alignment horizontal="center"/>
      <protection hidden="1"/>
    </xf>
    <xf numFmtId="0" fontId="30" fillId="17" borderId="29" xfId="0" applyFont="1" applyFill="1" applyBorder="1" applyAlignment="1" applyProtection="1">
      <alignment horizontal="center"/>
      <protection hidden="1"/>
    </xf>
    <xf numFmtId="0" fontId="30" fillId="17" borderId="30" xfId="0" applyFont="1" applyFill="1" applyBorder="1" applyAlignment="1" applyProtection="1">
      <alignment horizontal="center"/>
      <protection hidden="1"/>
    </xf>
    <xf numFmtId="0" fontId="5" fillId="0" borderId="0" xfId="0" applyFont="1" applyBorder="1" applyAlignment="1" applyProtection="1">
      <alignment horizontal="right" vertical="center"/>
      <protection hidden="1"/>
    </xf>
    <xf numFmtId="0" fontId="30" fillId="17" borderId="21" xfId="0" applyFont="1" applyFill="1" applyBorder="1" applyAlignment="1" applyProtection="1">
      <alignment horizontal="center"/>
      <protection hidden="1"/>
    </xf>
    <xf numFmtId="0" fontId="30" fillId="17" borderId="13" xfId="0" applyFont="1" applyFill="1" applyBorder="1" applyAlignment="1" applyProtection="1">
      <alignment horizontal="center"/>
      <protection hidden="1"/>
    </xf>
    <xf numFmtId="0" fontId="30" fillId="17" borderId="28" xfId="0" applyFont="1" applyFill="1" applyBorder="1" applyAlignment="1">
      <alignment horizontal="center"/>
    </xf>
    <xf numFmtId="0" fontId="30" fillId="17" borderId="29" xfId="0" applyFont="1" applyFill="1" applyBorder="1" applyAlignment="1">
      <alignment horizontal="center"/>
    </xf>
    <xf numFmtId="0" fontId="30" fillId="17" borderId="30" xfId="0" applyFont="1" applyFill="1" applyBorder="1" applyAlignment="1">
      <alignment horizontal="center"/>
    </xf>
    <xf numFmtId="0" fontId="8" fillId="19" borderId="23" xfId="0" applyFont="1" applyFill="1" applyBorder="1" applyAlignment="1" applyProtection="1">
      <alignment horizontal="center" vertical="center"/>
      <protection hidden="1"/>
    </xf>
    <xf numFmtId="0" fontId="8" fillId="19" borderId="0" xfId="0" applyFont="1" applyFill="1" applyBorder="1" applyAlignment="1" applyProtection="1">
      <alignment horizontal="center" vertical="center"/>
      <protection hidden="1"/>
    </xf>
    <xf numFmtId="0" fontId="8" fillId="19" borderId="24" xfId="0" applyFont="1" applyFill="1" applyBorder="1" applyAlignment="1" applyProtection="1">
      <alignment horizontal="center" vertical="center"/>
      <protection hidden="1"/>
    </xf>
    <xf numFmtId="0" fontId="30" fillId="17" borderId="22" xfId="0" applyFont="1" applyFill="1" applyBorder="1" applyAlignment="1" applyProtection="1">
      <alignment horizontal="center"/>
      <protection hidden="1"/>
    </xf>
    <xf numFmtId="0" fontId="33" fillId="19" borderId="59" xfId="0" applyFont="1" applyFill="1" applyBorder="1" applyAlignment="1" applyProtection="1">
      <alignment horizontal="center" vertical="center"/>
      <protection hidden="1"/>
    </xf>
    <xf numFmtId="0" fontId="33" fillId="19" borderId="3" xfId="0" applyFont="1" applyFill="1" applyBorder="1" applyAlignment="1" applyProtection="1">
      <alignment horizontal="center" vertical="center"/>
      <protection hidden="1"/>
    </xf>
    <xf numFmtId="0" fontId="33" fillId="2" borderId="23" xfId="0" applyFont="1" applyFill="1" applyBorder="1" applyAlignment="1" applyProtection="1">
      <alignment horizontal="center" vertical="center"/>
      <protection hidden="1"/>
    </xf>
    <xf numFmtId="0" fontId="33" fillId="2" borderId="0" xfId="0" applyFont="1" applyFill="1" applyBorder="1" applyAlignment="1" applyProtection="1">
      <alignment horizontal="center" vertical="center"/>
      <protection hidden="1"/>
    </xf>
    <xf numFmtId="0" fontId="33" fillId="19" borderId="61" xfId="0" applyFont="1" applyFill="1" applyBorder="1" applyAlignment="1" applyProtection="1">
      <alignment horizontal="center" vertical="center"/>
      <protection hidden="1"/>
    </xf>
    <xf numFmtId="0" fontId="11" fillId="3" borderId="23" xfId="0" applyFont="1" applyFill="1" applyBorder="1" applyAlignment="1" applyProtection="1">
      <alignment horizontal="left" vertical="top"/>
      <protection locked="0"/>
    </xf>
    <xf numFmtId="0" fontId="11" fillId="3" borderId="0"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25" xfId="0" applyFont="1" applyFill="1" applyBorder="1" applyAlignment="1" applyProtection="1">
      <alignment horizontal="left" vertical="top"/>
      <protection locked="0"/>
    </xf>
    <xf numFmtId="0" fontId="11" fillId="3" borderId="12" xfId="0" applyFont="1" applyFill="1" applyBorder="1" applyAlignment="1" applyProtection="1">
      <alignment horizontal="left" vertical="top"/>
      <protection locked="0"/>
    </xf>
    <xf numFmtId="0" fontId="11" fillId="3" borderId="26" xfId="0" applyFont="1" applyFill="1" applyBorder="1" applyAlignment="1" applyProtection="1">
      <alignment horizontal="left" vertical="top"/>
      <protection locked="0"/>
    </xf>
    <xf numFmtId="0" fontId="11" fillId="3" borderId="21" xfId="0" applyFont="1" applyFill="1" applyBorder="1" applyAlignment="1" applyProtection="1">
      <alignment horizontal="left" vertical="top"/>
      <protection locked="0"/>
    </xf>
    <xf numFmtId="0" fontId="11" fillId="3" borderId="13"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4" borderId="24" xfId="0" applyFont="1" applyFill="1" applyBorder="1" applyAlignment="1" applyProtection="1">
      <alignment horizontal="left" vertical="top" wrapText="1"/>
    </xf>
    <xf numFmtId="0" fontId="11" fillId="3" borderId="21" xfId="0" applyFont="1" applyFill="1" applyBorder="1" applyAlignment="1" applyProtection="1">
      <alignment horizontal="left" vertical="top" wrapText="1"/>
      <protection locked="0"/>
    </xf>
    <xf numFmtId="0" fontId="8" fillId="19" borderId="21" xfId="0" applyFont="1" applyFill="1" applyBorder="1" applyAlignment="1" applyProtection="1">
      <alignment horizontal="center" vertical="center" wrapText="1"/>
    </xf>
    <xf numFmtId="0" fontId="8" fillId="19" borderId="13" xfId="0" applyFont="1" applyFill="1" applyBorder="1" applyAlignment="1" applyProtection="1">
      <alignment horizontal="center" vertical="center" wrapText="1"/>
    </xf>
    <xf numFmtId="0" fontId="8" fillId="19" borderId="22" xfId="0" applyFont="1" applyFill="1" applyBorder="1" applyAlignment="1" applyProtection="1">
      <alignment horizontal="center" vertical="center" wrapText="1"/>
    </xf>
    <xf numFmtId="0" fontId="8" fillId="17" borderId="28" xfId="0" applyFont="1" applyFill="1" applyBorder="1" applyAlignment="1" applyProtection="1">
      <alignment horizontal="center" vertical="center"/>
    </xf>
    <xf numFmtId="0" fontId="8" fillId="17" borderId="29" xfId="0" applyFont="1" applyFill="1" applyBorder="1" applyAlignment="1" applyProtection="1">
      <alignment horizontal="center" vertical="center"/>
    </xf>
    <xf numFmtId="0" fontId="8" fillId="17" borderId="30" xfId="0" applyFont="1" applyFill="1" applyBorder="1" applyAlignment="1" applyProtection="1">
      <alignment horizontal="center" vertical="center"/>
    </xf>
    <xf numFmtId="0" fontId="33" fillId="19" borderId="28" xfId="0" applyFont="1" applyFill="1" applyBorder="1" applyAlignment="1" applyProtection="1">
      <alignment horizontal="center" vertical="center"/>
    </xf>
    <xf numFmtId="0" fontId="33" fillId="19" borderId="29" xfId="0" applyFont="1" applyFill="1" applyBorder="1" applyAlignment="1" applyProtection="1">
      <alignment horizontal="center" vertical="center"/>
    </xf>
    <xf numFmtId="0" fontId="33" fillId="19" borderId="30" xfId="0" applyFont="1" applyFill="1" applyBorder="1" applyAlignment="1" applyProtection="1">
      <alignment horizontal="center" vertical="center"/>
    </xf>
    <xf numFmtId="0" fontId="5" fillId="4" borderId="0" xfId="0" applyFont="1" applyFill="1" applyBorder="1" applyAlignment="1" applyProtection="1">
      <alignment horizontal="left" vertical="top" wrapText="1"/>
    </xf>
    <xf numFmtId="1" fontId="11" fillId="3" borderId="28" xfId="0" applyNumberFormat="1" applyFont="1" applyFill="1" applyBorder="1" applyAlignment="1" applyProtection="1">
      <alignment horizontal="left" vertical="top"/>
      <protection locked="0" hidden="1"/>
    </xf>
    <xf numFmtId="1" fontId="11" fillId="3" borderId="29" xfId="0" applyNumberFormat="1" applyFont="1" applyFill="1" applyBorder="1" applyAlignment="1" applyProtection="1">
      <alignment horizontal="left" vertical="top"/>
      <protection locked="0" hidden="1"/>
    </xf>
    <xf numFmtId="1" fontId="11" fillId="3" borderId="30" xfId="0" applyNumberFormat="1" applyFont="1" applyFill="1" applyBorder="1" applyAlignment="1" applyProtection="1">
      <alignment horizontal="left" vertical="top"/>
      <protection locked="0" hidden="1"/>
    </xf>
    <xf numFmtId="0" fontId="8" fillId="19" borderId="21" xfId="0" applyFont="1" applyFill="1" applyBorder="1" applyAlignment="1" applyProtection="1">
      <alignment horizontal="center" vertical="top" wrapText="1"/>
      <protection hidden="1"/>
    </xf>
    <xf numFmtId="0" fontId="8" fillId="19" borderId="13" xfId="0" applyFont="1" applyFill="1" applyBorder="1" applyAlignment="1" applyProtection="1">
      <alignment horizontal="center" vertical="top" wrapText="1"/>
      <protection hidden="1"/>
    </xf>
    <xf numFmtId="0" fontId="8" fillId="19" borderId="22" xfId="0" applyFont="1" applyFill="1" applyBorder="1" applyAlignment="1" applyProtection="1">
      <alignment horizontal="center" vertical="top" wrapText="1"/>
      <protection hidden="1"/>
    </xf>
    <xf numFmtId="0" fontId="8" fillId="17" borderId="28" xfId="0" applyFont="1" applyFill="1" applyBorder="1" applyAlignment="1" applyProtection="1">
      <alignment horizontal="center" vertical="center"/>
      <protection hidden="1"/>
    </xf>
    <xf numFmtId="0" fontId="8" fillId="17" borderId="29" xfId="0" applyFont="1" applyFill="1" applyBorder="1" applyAlignment="1" applyProtection="1">
      <alignment horizontal="center" vertical="center"/>
      <protection hidden="1"/>
    </xf>
    <xf numFmtId="0" fontId="8" fillId="17" borderId="30" xfId="0" applyFont="1" applyFill="1" applyBorder="1" applyAlignment="1" applyProtection="1">
      <alignment horizontal="center" vertical="center"/>
      <protection hidden="1"/>
    </xf>
    <xf numFmtId="0" fontId="33" fillId="19" borderId="28" xfId="0" applyFont="1" applyFill="1" applyBorder="1" applyAlignment="1" applyProtection="1">
      <alignment horizontal="center" vertical="center"/>
      <protection hidden="1"/>
    </xf>
    <xf numFmtId="0" fontId="33" fillId="19" borderId="29" xfId="0" applyFont="1" applyFill="1" applyBorder="1" applyAlignment="1" applyProtection="1">
      <alignment horizontal="center" vertical="center"/>
      <protection hidden="1"/>
    </xf>
    <xf numFmtId="0" fontId="33" fillId="19" borderId="30" xfId="0" applyFont="1" applyFill="1" applyBorder="1" applyAlignment="1" applyProtection="1">
      <alignment horizontal="center" vertical="center"/>
      <protection hidden="1"/>
    </xf>
    <xf numFmtId="0" fontId="5" fillId="4" borderId="24" xfId="0" applyFont="1" applyFill="1" applyBorder="1" applyAlignment="1" applyProtection="1">
      <alignment horizontal="left" vertical="top" wrapText="1"/>
      <protection hidden="1"/>
    </xf>
    <xf numFmtId="0" fontId="11" fillId="3" borderId="21" xfId="0" applyFont="1" applyFill="1" applyBorder="1" applyAlignment="1" applyProtection="1">
      <alignment horizontal="left" vertical="top" wrapText="1"/>
      <protection locked="0" hidden="1"/>
    </xf>
    <xf numFmtId="0" fontId="11" fillId="3" borderId="13" xfId="0" applyFont="1" applyFill="1" applyBorder="1" applyAlignment="1" applyProtection="1">
      <alignment horizontal="left" vertical="top" wrapText="1"/>
      <protection locked="0" hidden="1"/>
    </xf>
    <xf numFmtId="0" fontId="11" fillId="3" borderId="22" xfId="0" applyFont="1" applyFill="1" applyBorder="1" applyAlignment="1" applyProtection="1">
      <alignment horizontal="left" vertical="top" wrapText="1"/>
      <protection locked="0" hidden="1"/>
    </xf>
    <xf numFmtId="0" fontId="11" fillId="3" borderId="23" xfId="0" applyFont="1" applyFill="1" applyBorder="1" applyAlignment="1" applyProtection="1">
      <alignment horizontal="left" vertical="top" wrapText="1"/>
      <protection locked="0" hidden="1"/>
    </xf>
    <xf numFmtId="0" fontId="11" fillId="3" borderId="0" xfId="0" applyFont="1" applyFill="1" applyBorder="1" applyAlignment="1" applyProtection="1">
      <alignment horizontal="left" vertical="top" wrapText="1"/>
      <protection locked="0" hidden="1"/>
    </xf>
    <xf numFmtId="0" fontId="11" fillId="3" borderId="24" xfId="0" applyFont="1" applyFill="1" applyBorder="1" applyAlignment="1" applyProtection="1">
      <alignment horizontal="left" vertical="top" wrapText="1"/>
      <protection locked="0" hidden="1"/>
    </xf>
    <xf numFmtId="0" fontId="11" fillId="3" borderId="25" xfId="0" applyFont="1" applyFill="1" applyBorder="1" applyAlignment="1" applyProtection="1">
      <alignment horizontal="left" vertical="top" wrapText="1"/>
      <protection locked="0" hidden="1"/>
    </xf>
    <xf numFmtId="0" fontId="11" fillId="3" borderId="12" xfId="0" applyFont="1" applyFill="1" applyBorder="1" applyAlignment="1" applyProtection="1">
      <alignment horizontal="left" vertical="top" wrapText="1"/>
      <protection locked="0" hidden="1"/>
    </xf>
    <xf numFmtId="0" fontId="11" fillId="3" borderId="26" xfId="0" applyFont="1" applyFill="1" applyBorder="1" applyAlignment="1" applyProtection="1">
      <alignment horizontal="left" vertical="top" wrapText="1"/>
      <protection locked="0" hidden="1"/>
    </xf>
    <xf numFmtId="0" fontId="5" fillId="4" borderId="0" xfId="0" applyFont="1" applyFill="1" applyBorder="1" applyAlignment="1" applyProtection="1">
      <alignment horizontal="left" vertical="top" wrapText="1"/>
      <protection hidden="1"/>
    </xf>
  </cellXfs>
  <cellStyles count="62">
    <cellStyle name="20% - Ênfase1" xfId="39" builtinId="30" customBuiltin="1"/>
    <cellStyle name="20% - Ênfase2" xfId="43" builtinId="34" customBuiltin="1"/>
    <cellStyle name="20% - Ênfase3" xfId="47" builtinId="38" customBuiltin="1"/>
    <cellStyle name="20% - Ênfase4" xfId="51" builtinId="42" customBuiltin="1"/>
    <cellStyle name="20% - Ênfase5" xfId="55" builtinId="46" customBuiltin="1"/>
    <cellStyle name="20% - Ênfase6" xfId="59" builtinId="50" customBuiltin="1"/>
    <cellStyle name="40% - Ênfase1" xfId="40" builtinId="31" customBuiltin="1"/>
    <cellStyle name="40% - Ênfase2" xfId="44" builtinId="35" customBuiltin="1"/>
    <cellStyle name="40% - Ênfase3" xfId="48" builtinId="39" customBuiltin="1"/>
    <cellStyle name="40% - Ênfase4" xfId="52" builtinId="43" customBuiltin="1"/>
    <cellStyle name="40% - Ênfase5" xfId="56" builtinId="47" customBuiltin="1"/>
    <cellStyle name="40% - Ênfase6" xfId="60" builtinId="51" customBuiltin="1"/>
    <cellStyle name="60% - Ênfase1" xfId="41" builtinId="32" customBuiltin="1"/>
    <cellStyle name="60% - Ênfase2" xfId="45" builtinId="36" customBuiltin="1"/>
    <cellStyle name="60% - Ênfase3" xfId="49" builtinId="40" customBuiltin="1"/>
    <cellStyle name="60% - Ênfase4" xfId="53" builtinId="44" customBuiltin="1"/>
    <cellStyle name="60% - Ênfase5" xfId="57" builtinId="48" customBuiltin="1"/>
    <cellStyle name="60% - Ênfase6" xfId="61" builtinId="52" customBuiltin="1"/>
    <cellStyle name="Accent" xfId="3" xr:uid="{00000000-0005-0000-0000-000012000000}"/>
    <cellStyle name="Accent 1" xfId="4" xr:uid="{00000000-0005-0000-0000-000013000000}"/>
    <cellStyle name="Accent 2" xfId="5" xr:uid="{00000000-0005-0000-0000-000014000000}"/>
    <cellStyle name="Accent 3" xfId="6" xr:uid="{00000000-0005-0000-0000-000015000000}"/>
    <cellStyle name="Bad" xfId="7" xr:uid="{00000000-0005-0000-0000-000016000000}"/>
    <cellStyle name="Bom" xfId="26" builtinId="26" customBuiltin="1"/>
    <cellStyle name="Cálculo" xfId="31" builtinId="22" customBuiltin="1"/>
    <cellStyle name="Célula de Verificação" xfId="33" builtinId="23" customBuiltin="1"/>
    <cellStyle name="Célula Vinculada" xfId="32" builtinId="24" customBuiltin="1"/>
    <cellStyle name="Ênfase1" xfId="38" builtinId="29" customBuiltin="1"/>
    <cellStyle name="Ênfase2" xfId="42" builtinId="33" customBuiltin="1"/>
    <cellStyle name="Ênfase3" xfId="46" builtinId="37" customBuiltin="1"/>
    <cellStyle name="Ênfase4" xfId="50" builtinId="41" customBuiltin="1"/>
    <cellStyle name="Ênfase5" xfId="54" builtinId="45" customBuiltin="1"/>
    <cellStyle name="Ênfase6" xfId="58" builtinId="49" customBuiltin="1"/>
    <cellStyle name="Entrada" xfId="29" builtinId="20" customBuiltin="1"/>
    <cellStyle name="Error" xfId="8" xr:uid="{00000000-0005-0000-0000-000022000000}"/>
    <cellStyle name="Footnote" xfId="9" xr:uid="{00000000-0005-0000-0000-000023000000}"/>
    <cellStyle name="Good" xfId="10" xr:uid="{00000000-0005-0000-0000-000024000000}"/>
    <cellStyle name="Heading" xfId="11" xr:uid="{00000000-0005-0000-0000-000025000000}"/>
    <cellStyle name="Heading 1" xfId="12" xr:uid="{00000000-0005-0000-0000-000026000000}"/>
    <cellStyle name="Heading 2" xfId="13" xr:uid="{00000000-0005-0000-0000-000027000000}"/>
    <cellStyle name="Neutral" xfId="14" xr:uid="{00000000-0005-0000-0000-00002A000000}"/>
    <cellStyle name="Neutro" xfId="28" builtinId="28" customBuiltin="1"/>
    <cellStyle name="Normal" xfId="0" builtinId="0"/>
    <cellStyle name="Normal 2" xfId="2" xr:uid="{00000000-0005-0000-0000-00002C000000}"/>
    <cellStyle name="Nota" xfId="35" builtinId="10" customBuiltin="1"/>
    <cellStyle name="Note" xfId="15" xr:uid="{00000000-0005-0000-0000-00002E000000}"/>
    <cellStyle name="Porcentagem" xfId="20" builtinId="5"/>
    <cellStyle name="Ruim" xfId="27" builtinId="27" customBuiltin="1"/>
    <cellStyle name="Saída" xfId="30" builtinId="21" customBuiltin="1"/>
    <cellStyle name="Status" xfId="16" xr:uid="{00000000-0005-0000-0000-000031000000}"/>
    <cellStyle name="Text" xfId="17" xr:uid="{00000000-0005-0000-0000-000032000000}"/>
    <cellStyle name="Texto de Aviso" xfId="34" builtinId="11" customBuiltin="1"/>
    <cellStyle name="Texto Explicativo" xfId="36" builtinId="53" customBuiltin="1"/>
    <cellStyle name="Título" xfId="21" builtinId="15" customBuiltin="1"/>
    <cellStyle name="Título 1" xfId="22" builtinId="16" customBuiltin="1"/>
    <cellStyle name="Título 2" xfId="23" builtinId="17" customBuiltin="1"/>
    <cellStyle name="Título 3" xfId="24" builtinId="18" customBuiltin="1"/>
    <cellStyle name="Título 4" xfId="25" builtinId="19" customBuiltin="1"/>
    <cellStyle name="Total" xfId="37" builtinId="25" customBuiltin="1"/>
    <cellStyle name="Vírgula" xfId="1" builtinId="3"/>
    <cellStyle name="Vírgula 2" xfId="19" xr:uid="{00000000-0005-0000-0000-00003C000000}"/>
    <cellStyle name="Warning" xfId="18" xr:uid="{00000000-0005-0000-0000-00003D000000}"/>
  </cellStyles>
  <dxfs count="45">
    <dxf>
      <font>
        <color rgb="FFFF0000"/>
      </font>
    </dxf>
    <dxf>
      <border diagonalUp="0" diagonalDown="0">
        <left/>
        <right/>
        <top style="thin">
          <color indexed="64"/>
        </top>
        <bottom style="thin">
          <color indexed="64"/>
        </bottom>
      </border>
      <protection locked="1" hidden="1"/>
    </dxf>
    <dxf>
      <numFmt numFmtId="30" formatCode="@"/>
      <border diagonalUp="0" diagonalDown="0" outline="0">
        <left/>
        <right/>
        <top style="thin">
          <color auto="1"/>
        </top>
        <bottom style="thin">
          <color auto="1"/>
        </bottom>
      </border>
      <protection locked="0" hidden="0"/>
    </dxf>
    <dxf>
      <border diagonalUp="0" diagonalDown="0">
        <left/>
        <right/>
        <top style="thin">
          <color indexed="64"/>
        </top>
        <bottom style="thin">
          <color indexed="64"/>
        </bottom>
      </border>
      <protection locked="1" hidden="1"/>
    </dxf>
    <dxf>
      <numFmt numFmtId="1" formatCode="0"/>
      <border diagonalUp="0" diagonalDown="0">
        <left/>
        <right style="thin">
          <color indexed="64"/>
        </right>
        <top style="thin">
          <color auto="1"/>
        </top>
        <bottom style="thin">
          <color auto="1"/>
        </bottom>
      </border>
      <protection locked="0" hidden="0"/>
    </dxf>
    <dxf>
      <border diagonalUp="0" diagonalDown="0">
        <left/>
        <right/>
        <top style="thin">
          <color indexed="64"/>
        </top>
        <bottom style="thin">
          <color indexed="64"/>
        </bottom>
      </border>
      <protection locked="1" hidden="1"/>
    </dxf>
    <dxf>
      <numFmt numFmtId="2" formatCode="0.00"/>
      <border diagonalUp="0" diagonalDown="0">
        <left/>
        <right/>
        <top style="thin">
          <color auto="1"/>
        </top>
        <bottom style="thin">
          <color auto="1"/>
        </bottom>
        <vertical/>
        <horizontal style="thin">
          <color auto="1"/>
        </horizontal>
      </border>
      <protection locked="0" hidden="0"/>
    </dxf>
    <dxf>
      <border diagonalUp="0" diagonalDown="0">
        <left/>
        <right/>
        <top style="thin">
          <color indexed="64"/>
        </top>
        <bottom style="thin">
          <color indexed="64"/>
        </bottom>
      </border>
      <protection locked="1" hidden="1"/>
    </dxf>
    <dxf>
      <border diagonalUp="0" diagonalDown="0" outline="0">
        <left/>
        <right/>
        <top style="thin">
          <color auto="1"/>
        </top>
        <bottom style="thin">
          <color auto="1"/>
        </bottom>
      </border>
      <protection locked="0" hidden="0"/>
    </dxf>
    <dxf>
      <border diagonalUp="0" diagonalDown="0" outline="0">
        <left/>
        <right/>
        <top style="thin">
          <color indexed="64"/>
        </top>
        <bottom style="thin">
          <color indexed="64"/>
        </bottom>
      </border>
      <protection locked="1" hidden="1"/>
    </dxf>
    <dxf>
      <numFmt numFmtId="30" formatCode="@"/>
      <border diagonalUp="0" diagonalDown="0" outline="0">
        <left/>
        <right/>
        <top style="thin">
          <color auto="1"/>
        </top>
        <bottom style="thin">
          <color auto="1"/>
        </bottom>
      </border>
      <protection locked="0" hidden="0"/>
    </dxf>
    <dxf>
      <border diagonalUp="0" diagonalDown="0" outline="0">
        <left/>
        <right/>
        <top style="thin">
          <color indexed="64"/>
        </top>
        <bottom style="thin">
          <color indexed="64"/>
        </bottom>
      </border>
      <protection locked="1" hidden="1"/>
    </dxf>
    <dxf>
      <numFmt numFmtId="19" formatCode="dd/mm/yyyy"/>
      <border diagonalUp="0" diagonalDown="0" outline="0">
        <left/>
        <right style="thin">
          <color indexed="64"/>
        </right>
        <top style="thin">
          <color auto="1"/>
        </top>
        <bottom style="thin">
          <color auto="1"/>
        </bottom>
      </border>
      <protection locked="0" hidden="0"/>
    </dxf>
    <dxf>
      <border diagonalUp="0" diagonalDown="0" outline="0">
        <left/>
        <right/>
        <top style="thin">
          <color indexed="64"/>
        </top>
        <bottom style="thin">
          <color indexed="64"/>
        </bottom>
      </border>
      <protection locked="1" hidden="1"/>
    </dxf>
    <dxf>
      <border diagonalUp="0" diagonalDown="0" outline="0">
        <left/>
        <right/>
        <top style="thin">
          <color auto="1"/>
        </top>
        <bottom style="thin">
          <color auto="1"/>
        </bottom>
      </border>
      <protection locked="0" hidden="0"/>
    </dxf>
    <dxf>
      <border diagonalUp="0" diagonalDown="0" outline="0">
        <left/>
        <right/>
        <top/>
        <bottom/>
      </border>
      <protection locked="1" hidden="1"/>
    </dxf>
    <dxf>
      <numFmt numFmtId="30" formatCode="@"/>
      <alignment horizontal="general" vertical="bottom" textRotation="0" wrapText="1" indent="0" justifyLastLine="0" shrinkToFit="0" readingOrder="0"/>
      <protection locked="0" hidden="0"/>
    </dxf>
    <dxf>
      <border diagonalUp="0" diagonalDown="0" outline="0">
        <left/>
        <right/>
        <top/>
        <bottom/>
      </border>
      <protection locked="1" hidden="1"/>
    </dxf>
    <dxf>
      <numFmt numFmtId="19" formatCode="dd/mm/yyyy"/>
      <border outline="0">
        <right style="thin">
          <color indexed="64"/>
        </right>
      </border>
      <protection locked="0" hidden="0"/>
    </dxf>
    <dxf>
      <border diagonalUp="0" diagonalDown="0" outline="0">
        <left/>
        <right/>
        <top/>
        <bottom/>
      </border>
      <protection locked="1" hidden="1"/>
    </dxf>
    <dxf>
      <numFmt numFmtId="19" formatCode="dd/mm/yyyy"/>
      <protection locked="0" hidden="0"/>
    </dxf>
    <dxf>
      <border diagonalUp="0" diagonalDown="0" outline="0">
        <left/>
        <right/>
        <top/>
        <bottom/>
      </border>
      <protection locked="1" hidden="1"/>
    </dxf>
    <dxf>
      <numFmt numFmtId="19" formatCode="dd/mm/yyyy"/>
      <protection locked="0" hidden="0"/>
    </dxf>
    <dxf>
      <border diagonalUp="0" diagonalDown="0" outline="0">
        <left/>
        <right/>
        <top/>
        <bottom/>
      </border>
      <protection locked="1" hidden="1"/>
    </dxf>
    <dxf>
      <protection locked="0" hidden="0"/>
    </dxf>
    <dxf>
      <border diagonalUp="0" diagonalDown="0" outline="0">
        <left/>
        <right/>
        <top/>
        <bottom/>
      </border>
      <protection locked="1" hidden="1"/>
    </dxf>
    <dxf>
      <border outline="0">
        <left style="thin">
          <color indexed="64"/>
        </left>
      </border>
      <protection locked="0" hidden="0"/>
    </dxf>
    <dxf>
      <border diagonalUp="0" diagonalDown="0" outline="0">
        <left/>
        <right/>
        <top/>
        <bottom/>
      </border>
      <protection locked="1" hidden="1"/>
    </dxf>
    <dxf>
      <numFmt numFmtId="2" formatCode="0.00"/>
      <border>
        <left style="thin">
          <color indexed="64"/>
        </left>
      </border>
      <protection locked="0" hidden="0"/>
    </dxf>
    <dxf>
      <alignment horizontal="center" vertical="bottom" textRotation="0" wrapText="0" indent="0" justifyLastLine="0" shrinkToFit="0" readingOrder="0"/>
      <border diagonalUp="0" diagonalDown="0" outline="0">
        <left/>
        <right/>
        <top/>
        <bottom/>
      </border>
      <protection locked="1" hidden="1"/>
    </dxf>
    <dxf>
      <font>
        <sz val="10"/>
      </font>
      <numFmt numFmtId="2" formatCode="0.00"/>
      <border>
        <right style="thin">
          <color indexed="64"/>
        </right>
      </border>
      <protection locked="0" hidden="0"/>
    </dxf>
    <dxf>
      <alignment horizontal="center" vertical="bottom" textRotation="0" wrapText="0" indent="0" justifyLastLine="0" shrinkToFit="0" readingOrder="0"/>
      <border diagonalUp="0" diagonalDown="0" outline="0">
        <left/>
        <right/>
        <top/>
        <bottom/>
      </border>
      <protection locked="1" hidden="1"/>
    </dxf>
    <dxf>
      <font>
        <sz val="10"/>
      </font>
      <numFmt numFmtId="1" formatCode="0"/>
      <border outline="0">
        <left style="thin">
          <color indexed="64"/>
        </left>
        <right style="thin">
          <color indexed="64"/>
        </right>
      </border>
      <protection locked="0" hidden="0"/>
    </dxf>
    <dxf>
      <border diagonalUp="0" diagonalDown="0" outline="0">
        <left/>
        <right/>
        <top/>
        <bottom/>
      </border>
      <protection locked="1" hidden="1"/>
    </dxf>
    <dxf>
      <font>
        <b val="0"/>
        <i val="0"/>
        <strike val="0"/>
        <condense val="0"/>
        <extend val="0"/>
        <outline val="0"/>
        <shadow val="0"/>
        <u val="none"/>
        <vertAlign val="baseline"/>
        <sz val="10"/>
        <color theme="1"/>
        <name val="Calibri"/>
        <scheme val="minor"/>
      </font>
      <numFmt numFmtId="30" formatCode="@"/>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right/>
        <top/>
        <bottom/>
      </border>
      <protection locked="1" hidden="1"/>
    </dxf>
    <dxf>
      <numFmt numFmtId="30" formatCode="@"/>
      <border outline="0">
        <right style="thin">
          <color indexed="64"/>
        </right>
      </border>
      <protection locked="0" hidden="0"/>
    </dxf>
    <dxf>
      <alignment horizontal="center" vertical="bottom" textRotation="0" wrapText="0" indent="0" justifyLastLine="0" shrinkToFit="0" readingOrder="0"/>
      <border diagonalUp="0" diagonalDown="0" outline="0">
        <left/>
        <right/>
        <top/>
        <bottom/>
      </border>
      <protection locked="1" hidden="1"/>
    </dxf>
    <dxf>
      <alignment horizontal="center" textRotation="0" indent="0" justifyLastLine="0" shrinkToFit="0" readingOrder="0"/>
      <border outline="0">
        <left style="thin">
          <color indexed="64"/>
        </left>
        <right style="thin">
          <color indexed="64"/>
        </right>
      </border>
      <protection locked="0" hidden="0"/>
    </dxf>
    <dxf>
      <border diagonalUp="0" diagonalDown="0" outline="0">
        <left/>
        <right/>
        <top/>
        <bottom/>
      </border>
      <protection locked="1" hidden="1"/>
    </dxf>
    <dxf>
      <numFmt numFmtId="30" formatCode="@"/>
      <protection locked="0" hidden="0"/>
    </dxf>
    <dxf>
      <protection locked="1" hidden="1"/>
    </dxf>
    <dxf>
      <border outline="0">
        <left style="medium">
          <color indexed="64"/>
        </left>
        <right style="medium">
          <color indexed="64"/>
        </right>
        <top style="medium">
          <color indexed="64"/>
        </top>
        <bottom style="medium">
          <color indexed="64"/>
        </bottom>
      </border>
    </dxf>
    <dxf>
      <protection locked="0" hidden="0"/>
    </dxf>
    <dxf>
      <font>
        <b/>
        <i val="0"/>
        <strike val="0"/>
        <condense val="0"/>
        <extend val="0"/>
        <outline val="0"/>
        <shadow val="0"/>
        <u val="none"/>
        <vertAlign val="baseline"/>
        <sz val="10"/>
        <color auto="1"/>
        <name val="Calibri"/>
        <scheme val="minor"/>
      </font>
      <fill>
        <patternFill patternType="solid">
          <fgColor indexed="64"/>
          <bgColor theme="3" tint="0.79998168889431442"/>
        </patternFill>
      </fill>
      <alignment horizontal="center" vertical="center" textRotation="0" wrapText="1" indent="0" justifyLastLine="0" shrinkToFit="0" readingOrder="0"/>
      <protection locked="1" hidden="1"/>
    </dxf>
  </dxfs>
  <tableStyles count="0" defaultTableStyle="TableStyleMedium2" defaultPivotStyle="PivotStyleLight16"/>
  <colors>
    <mruColors>
      <color rgb="FF000080"/>
      <color rgb="FFFBFBFB"/>
      <color rgb="FFECECEC"/>
      <color rgb="FFEBF6F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39522</xdr:colOff>
      <xdr:row>0</xdr:row>
      <xdr:rowOff>181070</xdr:rowOff>
    </xdr:from>
    <xdr:to>
      <xdr:col>11</xdr:col>
      <xdr:colOff>0</xdr:colOff>
      <xdr:row>22</xdr:row>
      <xdr:rowOff>152281</xdr:rowOff>
    </xdr:to>
    <xdr:grpSp>
      <xdr:nvGrpSpPr>
        <xdr:cNvPr id="8" name="Grupo 6">
          <a:extLst>
            <a:ext uri="{FF2B5EF4-FFF2-40B4-BE49-F238E27FC236}">
              <a16:creationId xmlns:a16="http://schemas.microsoft.com/office/drawing/2014/main" id="{0AA1874D-A360-4AE7-A7FE-DA9D759F3BAE}"/>
            </a:ext>
          </a:extLst>
        </xdr:cNvPr>
        <xdr:cNvGrpSpPr>
          <a:grpSpLocks/>
        </xdr:cNvGrpSpPr>
      </xdr:nvGrpSpPr>
      <xdr:grpSpPr>
        <a:xfrm>
          <a:off x="6025461" y="181070"/>
          <a:ext cx="4860000" cy="4093200"/>
          <a:chOff x="6911501" y="70114"/>
          <a:chExt cx="5879780" cy="5611555"/>
        </a:xfrm>
      </xdr:grpSpPr>
      <xdr:grpSp>
        <xdr:nvGrpSpPr>
          <xdr:cNvPr id="9" name="Grupo 5">
            <a:extLst>
              <a:ext uri="{FF2B5EF4-FFF2-40B4-BE49-F238E27FC236}">
                <a16:creationId xmlns:a16="http://schemas.microsoft.com/office/drawing/2014/main" id="{613DD1F1-9977-4D4C-B719-3030D4696A24}"/>
              </a:ext>
            </a:extLst>
          </xdr:cNvPr>
          <xdr:cNvGrpSpPr/>
        </xdr:nvGrpSpPr>
        <xdr:grpSpPr>
          <a:xfrm>
            <a:off x="7909719" y="70114"/>
            <a:ext cx="4881562" cy="5061378"/>
            <a:chOff x="7909719" y="70114"/>
            <a:chExt cx="4881562" cy="5061378"/>
          </a:xfrm>
        </xdr:grpSpPr>
        <xdr:sp macro="" textlink="">
          <xdr:nvSpPr>
            <xdr:cNvPr id="11" name="Texto explicativo retangular com cantos arredondados 1">
              <a:extLst>
                <a:ext uri="{FF2B5EF4-FFF2-40B4-BE49-F238E27FC236}">
                  <a16:creationId xmlns:a16="http://schemas.microsoft.com/office/drawing/2014/main" id="{374E1DEB-6005-4215-9DCB-7E217812E811}"/>
                </a:ext>
              </a:extLst>
            </xdr:cNvPr>
            <xdr:cNvSpPr/>
          </xdr:nvSpPr>
          <xdr:spPr>
            <a:xfrm>
              <a:off x="7909719" y="70114"/>
              <a:ext cx="4881562" cy="4819964"/>
            </a:xfrm>
            <a:prstGeom prst="wedgeRoundRectCallout">
              <a:avLst>
                <a:gd name="adj1" fmla="val -46878"/>
                <a:gd name="adj2" fmla="val 60875"/>
                <a:gd name="adj3" fmla="val 16667"/>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CaixaDeTexto 11">
              <a:extLst>
                <a:ext uri="{FF2B5EF4-FFF2-40B4-BE49-F238E27FC236}">
                  <a16:creationId xmlns:a16="http://schemas.microsoft.com/office/drawing/2014/main" id="{424D3C26-AD5D-4701-A25E-43016717F336}"/>
                </a:ext>
                <a:ext uri="{147F2762-F138-4A5C-976F-8EAC2B608ADB}">
                  <a16:predDERef xmlns:a16="http://schemas.microsoft.com/office/drawing/2014/main" pred="{00000000-0008-0000-0000-000002000000}"/>
                </a:ext>
              </a:extLst>
            </xdr:cNvPr>
            <xdr:cNvSpPr txBox="1"/>
          </xdr:nvSpPr>
          <xdr:spPr>
            <a:xfrm>
              <a:off x="8088308" y="320676"/>
              <a:ext cx="4665660" cy="4810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800">
                  <a:solidFill>
                    <a:sysClr val="windowText" lastClr="000000"/>
                  </a:solidFill>
                </a:rPr>
                <a:t>Esta</a:t>
              </a:r>
              <a:r>
                <a:rPr lang="pt-BR" sz="800" baseline="0">
                  <a:solidFill>
                    <a:sysClr val="windowText" lastClr="000000"/>
                  </a:solidFill>
                </a:rPr>
                <a:t> </a:t>
              </a:r>
              <a:r>
                <a:rPr lang="pt-BR" sz="800" baseline="0"/>
                <a:t>planilha de coleta poderá ser utilizada tanto para o envio das informações, conforme estabelecido pela Portaria MME n° 67/2018, quanto para a apresentação de correções, quando solicitadas pela EPE na fase de verificação dos dados.</a:t>
              </a:r>
            </a:p>
            <a:p>
              <a:endParaRPr lang="pt-BR" sz="800" baseline="0"/>
            </a:p>
            <a:p>
              <a:r>
                <a:rPr lang="pt-BR" sz="800" baseline="0"/>
                <a:t>Dessa forma,  as abas (para quais deseja fazer o upload das informações no sistema) devem ser preenchidas, </a:t>
              </a:r>
              <a:r>
                <a:rPr lang="pt-BR" sz="800" b="1" baseline="0"/>
                <a:t> e no quadro ao lado deve ser assinado "SIM"</a:t>
              </a:r>
              <a:r>
                <a:rPr lang="pt-BR" sz="800" baseline="0"/>
                <a:t>. </a:t>
              </a:r>
            </a:p>
            <a:p>
              <a:endParaRPr lang="pt-BR" sz="800" baseline="0"/>
            </a:p>
            <a:p>
              <a:r>
                <a:rPr lang="pt-BR" sz="800" b="1" baseline="0"/>
                <a:t>IMPORTANTE:  </a:t>
              </a:r>
              <a:r>
                <a:rPr lang="pt-BR" sz="800" b="0" baseline="0"/>
                <a:t>A partir </a:t>
              </a:r>
              <a:r>
                <a:rPr lang="pt-BR" sz="800" baseline="0"/>
                <a:t>desse ciclo de coleta, será possível manter algumas informações apresentadas no ciclo anterior sem a necessidade de preenchimento das </a:t>
              </a:r>
              <a:r>
                <a:rPr lang="pt-BR" sz="800" baseline="0">
                  <a:solidFill>
                    <a:sysClr val="windowText" lastClr="000000"/>
                  </a:solidFill>
                </a:rPr>
                <a:t>respectivas</a:t>
              </a:r>
              <a:r>
                <a:rPr lang="pt-BR" sz="800" baseline="0">
                  <a:solidFill>
                    <a:srgbClr val="00B050"/>
                  </a:solidFill>
                </a:rPr>
                <a:t> </a:t>
              </a:r>
              <a:r>
                <a:rPr lang="pt-BR" sz="800" baseline="0"/>
                <a:t> abas.</a:t>
              </a:r>
            </a:p>
            <a:p>
              <a:endParaRPr lang="pt-BR" sz="800" baseline="0"/>
            </a:p>
            <a:p>
              <a:r>
                <a:rPr lang="pt-BR" sz="800" baseline="0"/>
                <a:t>Essas informações são as do campo:</a:t>
              </a:r>
            </a:p>
            <a:p>
              <a:pPr marL="171450" indent="-171450">
                <a:buFont typeface="Arial" panose="020B0604020202020204" pitchFamily="34" charset="0"/>
                <a:buChar char="•"/>
              </a:pPr>
              <a:r>
                <a:rPr lang="pt-BR" sz="800" baseline="0"/>
                <a:t>1_Aspectos_Geográficos;</a:t>
              </a:r>
            </a:p>
            <a:p>
              <a:pPr marL="171450" indent="-171450">
                <a:spcAft>
                  <a:spcPts val="600"/>
                </a:spcAft>
                <a:buFont typeface="Arial" panose="020B0604020202020204" pitchFamily="34" charset="0"/>
                <a:buChar char="•"/>
              </a:pPr>
              <a:r>
                <a:rPr lang="pt-BR" sz="800" baseline="0"/>
                <a:t>3_Mercado Realizado_Histórico - para os dois anos mais antigos (2018 e 2019).</a:t>
              </a:r>
            </a:p>
            <a:p>
              <a:pPr marL="457200" lvl="1" indent="0">
                <a:buFontTx/>
                <a:buNone/>
              </a:pPr>
              <a:r>
                <a:rPr lang="pt-BR" sz="800" b="1" baseline="0">
                  <a:solidFill>
                    <a:srgbClr val="FF0000"/>
                  </a:solidFill>
                </a:rPr>
                <a:t>OBS</a:t>
              </a:r>
              <a:r>
                <a:rPr lang="pt-BR" sz="800" baseline="0"/>
                <a:t>: As informações de mercado do ano anterior (2020) devem ser </a:t>
              </a:r>
              <a:r>
                <a:rPr lang="pt-BR" sz="800" baseline="0">
                  <a:solidFill>
                    <a:sysClr val="windowText" lastClr="000000"/>
                  </a:solidFill>
                </a:rPr>
                <a:t>necessariamente preenchidas </a:t>
              </a:r>
              <a:r>
                <a:rPr lang="pt-BR" sz="800" baseline="0"/>
                <a:t>na planilha "3_Mercado Realizado_Histórico"</a:t>
              </a:r>
            </a:p>
            <a:p>
              <a:pPr marL="171450" indent="-171450">
                <a:spcBef>
                  <a:spcPts val="600"/>
                </a:spcBef>
                <a:buFont typeface="Arial" panose="020B0604020202020204" pitchFamily="34" charset="0"/>
                <a:buChar char="•"/>
              </a:pPr>
              <a:r>
                <a:rPr lang="pt-BR" sz="800" baseline="0"/>
                <a:t>5_Oferta de Geração;</a:t>
              </a:r>
            </a:p>
            <a:p>
              <a:pPr marL="171450" indent="-171450">
                <a:buFont typeface="Arial" panose="020B0604020202020204" pitchFamily="34" charset="0"/>
                <a:buChar char="•"/>
              </a:pPr>
              <a:r>
                <a:rPr lang="pt-BR" sz="800" baseline="0"/>
                <a:t>7_Rede de Distribuição; e </a:t>
              </a:r>
            </a:p>
            <a:p>
              <a:pPr marL="171450" indent="-171450">
                <a:buFont typeface="Arial" panose="020B0604020202020204" pitchFamily="34" charset="0"/>
                <a:buChar char="•"/>
              </a:pPr>
              <a:r>
                <a:rPr lang="pt-BR" sz="800" baseline="0"/>
                <a:t>8_Eficiência Energética.</a:t>
              </a:r>
            </a:p>
            <a:p>
              <a:pPr marL="171450" indent="-171450">
                <a:buFont typeface="Arial" panose="020B0604020202020204" pitchFamily="34" charset="0"/>
                <a:buChar char="•"/>
              </a:pPr>
              <a:endParaRPr lang="pt-BR" sz="800" baseline="0"/>
            </a:p>
            <a:p>
              <a:pPr marL="0" indent="0" algn="ctr">
                <a:buFontTx/>
                <a:buNone/>
              </a:pPr>
              <a:r>
                <a:rPr lang="pt-BR" sz="800" b="1" baseline="0"/>
                <a:t>Para tanto, durante o primeiro upload de planilha, para cada localidade, selecione "NÃO" no quadro ao lado, para as seções que deseja repetir as informações apresentadas no ciclo 2020  para o ciclo 2021. Com isso </a:t>
              </a:r>
              <a:r>
                <a:rPr lang="pt-BR" sz="800" b="1" baseline="0">
                  <a:solidFill>
                    <a:sysClr val="windowText" lastClr="000000"/>
                  </a:solidFill>
                </a:rPr>
                <a:t>os dados </a:t>
              </a:r>
              <a:r>
                <a:rPr lang="pt-BR" sz="800" b="1" baseline="0"/>
                <a:t>serão inseridos automaticamente, sem a necessidade de preenchimento dessas abas na planilha.</a:t>
              </a:r>
            </a:p>
          </xdr:txBody>
        </xdr:sp>
      </xdr:grpSp>
      <xdr:sp macro="" textlink="">
        <xdr:nvSpPr>
          <xdr:cNvPr id="10" name="CaixaDeTexto 9">
            <a:extLst>
              <a:ext uri="{FF2B5EF4-FFF2-40B4-BE49-F238E27FC236}">
                <a16:creationId xmlns:a16="http://schemas.microsoft.com/office/drawing/2014/main" id="{1E6650E6-9AFC-46A0-8842-B029BF24832C}"/>
              </a:ext>
            </a:extLst>
          </xdr:cNvPr>
          <xdr:cNvSpPr txBox="1"/>
        </xdr:nvSpPr>
        <xdr:spPr>
          <a:xfrm>
            <a:off x="6911501" y="5248788"/>
            <a:ext cx="1286934" cy="432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accent5">
                    <a:lumMod val="75000"/>
                  </a:schemeClr>
                </a:solidFill>
              </a:rPr>
              <a:t>Instruções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254000</xdr:colOff>
      <xdr:row>1</xdr:row>
      <xdr:rowOff>137584</xdr:rowOff>
    </xdr:from>
    <xdr:to>
      <xdr:col>21</xdr:col>
      <xdr:colOff>461928</xdr:colOff>
      <xdr:row>20</xdr:row>
      <xdr:rowOff>159310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364050" y="341287"/>
          <a:ext cx="4248037" cy="4299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71449</xdr:colOff>
      <xdr:row>0</xdr:row>
      <xdr:rowOff>204105</xdr:rowOff>
    </xdr:from>
    <xdr:to>
      <xdr:col>48</xdr:col>
      <xdr:colOff>40818</xdr:colOff>
      <xdr:row>29</xdr:row>
      <xdr:rowOff>123272</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5175378" y="204105"/>
          <a:ext cx="7834297" cy="66410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217713</xdr:colOff>
      <xdr:row>5</xdr:row>
      <xdr:rowOff>136072</xdr:rowOff>
    </xdr:from>
    <xdr:to>
      <xdr:col>24</xdr:col>
      <xdr:colOff>176893</xdr:colOff>
      <xdr:row>24</xdr:row>
      <xdr:rowOff>163286</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r="7096"/>
        <a:stretch/>
      </xdr:blipFill>
      <xdr:spPr>
        <a:xfrm>
          <a:off x="15035218" y="1177220"/>
          <a:ext cx="5904288" cy="37844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30</xdr:col>
      <xdr:colOff>67074</xdr:colOff>
      <xdr:row>2</xdr:row>
      <xdr:rowOff>80490</xdr:rowOff>
    </xdr:from>
    <xdr:to>
      <xdr:col>37</xdr:col>
      <xdr:colOff>412746</xdr:colOff>
      <xdr:row>18</xdr:row>
      <xdr:rowOff>53660</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849856" y="523201"/>
          <a:ext cx="6033841" cy="31258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35718</xdr:colOff>
      <xdr:row>1</xdr:row>
      <xdr:rowOff>11907</xdr:rowOff>
    </xdr:from>
    <xdr:to>
      <xdr:col>33</xdr:col>
      <xdr:colOff>14950</xdr:colOff>
      <xdr:row>56</xdr:row>
      <xdr:rowOff>135732</xdr:rowOff>
    </xdr:to>
    <xdr:grpSp>
      <xdr:nvGrpSpPr>
        <xdr:cNvPr id="5" name="Grupo 4">
          <a:extLst>
            <a:ext uri="{FF2B5EF4-FFF2-40B4-BE49-F238E27FC236}">
              <a16:creationId xmlns:a16="http://schemas.microsoft.com/office/drawing/2014/main" id="{00000000-0008-0000-0500-000005000000}"/>
            </a:ext>
          </a:extLst>
        </xdr:cNvPr>
        <xdr:cNvGrpSpPr/>
      </xdr:nvGrpSpPr>
      <xdr:grpSpPr>
        <a:xfrm>
          <a:off x="33189508" y="211083"/>
          <a:ext cx="4614606" cy="11241481"/>
          <a:chOff x="-46812" y="0"/>
          <a:chExt cx="4949397" cy="7940512"/>
        </a:xfrm>
      </xdr:grpSpPr>
      <xdr:grpSp>
        <xdr:nvGrpSpPr>
          <xdr:cNvPr id="6" name="Grupo 5">
            <a:extLst>
              <a:ext uri="{FF2B5EF4-FFF2-40B4-BE49-F238E27FC236}">
                <a16:creationId xmlns:a16="http://schemas.microsoft.com/office/drawing/2014/main" id="{00000000-0008-0000-0500-000006000000}"/>
              </a:ext>
            </a:extLst>
          </xdr:cNvPr>
          <xdr:cNvGrpSpPr/>
        </xdr:nvGrpSpPr>
        <xdr:grpSpPr>
          <a:xfrm>
            <a:off x="455558" y="0"/>
            <a:ext cx="4447027" cy="7891516"/>
            <a:chOff x="455558" y="0"/>
            <a:chExt cx="4447027" cy="7891516"/>
          </a:xfrm>
        </xdr:grpSpPr>
        <xdr:sp macro="" textlink="">
          <xdr:nvSpPr>
            <xdr:cNvPr id="8" name="CaixaDeTexto 6">
              <a:extLst>
                <a:ext uri="{FF2B5EF4-FFF2-40B4-BE49-F238E27FC236}">
                  <a16:creationId xmlns:a16="http://schemas.microsoft.com/office/drawing/2014/main" id="{00000000-0008-0000-0500-000008000000}"/>
                </a:ext>
              </a:extLst>
            </xdr:cNvPr>
            <xdr:cNvSpPr txBox="1"/>
          </xdr:nvSpPr>
          <xdr:spPr>
            <a:xfrm>
              <a:off x="731487" y="178944"/>
              <a:ext cx="3988594" cy="7712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 e 5.2 </a:t>
              </a:r>
              <a:r>
                <a:rPr lang="pt-BR" sz="900">
                  <a:solidFill>
                    <a:srgbClr val="000000"/>
                  </a:solidFill>
                  <a:effectLst/>
                  <a:ea typeface="Times New Roman" panose="02020603050405020304" pitchFamily="18" charset="0"/>
                  <a:cs typeface="Times New Roman" panose="02020603050405020304" pitchFamily="18" charset="0"/>
                </a:rPr>
                <a:t>- Informações automáticas após preenchimento da Planilha '1_Aspectos_Geográficos';</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Oferta Atual de Geração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5.3 - </a:t>
              </a:r>
              <a:r>
                <a:rPr lang="pt-BR" sz="900">
                  <a:solidFill>
                    <a:srgbClr val="000000"/>
                  </a:solidFill>
                  <a:effectLst/>
                  <a:ea typeface="Times New Roman" panose="02020603050405020304" pitchFamily="18" charset="0"/>
                  <a:cs typeface="Times New Roman" panose="02020603050405020304" pitchFamily="18" charset="0"/>
                </a:rPr>
                <a:t>Informar o nome da usina componente do sistema;</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5.4 </a:t>
              </a:r>
              <a:r>
                <a:rPr lang="pt-BR" sz="900">
                  <a:solidFill>
                    <a:srgbClr val="000000"/>
                  </a:solidFill>
                  <a:effectLst/>
                  <a:ea typeface="Times New Roman" panose="02020603050405020304" pitchFamily="18" charset="0"/>
                  <a:cs typeface="Times New Roman" panose="02020603050405020304" pitchFamily="18" charset="0"/>
                </a:rPr>
                <a:t>- Selecionar o tipo de usina UHE (hidrelétrica); UTE (Termelétrica); UEE (Eólica); ou UFV (Solar);</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5.5</a:t>
              </a:r>
              <a:r>
                <a:rPr lang="pt-BR" sz="900">
                  <a:solidFill>
                    <a:srgbClr val="000000"/>
                  </a:solidFill>
                  <a:effectLst/>
                  <a:ea typeface="Times New Roman" panose="02020603050405020304" pitchFamily="18" charset="0"/>
                  <a:cs typeface="Times New Roman" panose="02020603050405020304" pitchFamily="18" charset="0"/>
                </a:rPr>
                <a:t> - Se a usina for UTE, preencher com o tipo de combustível utilizado; se for UHE, preencher com o nome do rio em que a usina está localizada. Para UEE e UFV o campo deve ser deixado em branco;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5.6 - </a:t>
              </a:r>
              <a:r>
                <a:rPr lang="pt-BR" sz="900">
                  <a:solidFill>
                    <a:srgbClr val="000000"/>
                  </a:solidFill>
                  <a:effectLst/>
                  <a:ea typeface="Times New Roman" panose="02020603050405020304" pitchFamily="18" charset="0"/>
                  <a:cs typeface="Times New Roman" panose="02020603050405020304" pitchFamily="18" charset="0"/>
                </a:rPr>
                <a:t>Informar o fabricante e/ou modelo da máquina</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a:solidFill>
                    <a:srgbClr val="000000"/>
                  </a:solidFill>
                  <a:effectLst/>
                  <a:ea typeface="Times New Roman" panose="02020603050405020304" pitchFamily="18" charset="0"/>
                  <a:cs typeface="Times New Roman" panose="02020603050405020304" pitchFamily="18" charset="0"/>
                </a:rPr>
                <a:t> </a:t>
              </a:r>
              <a:r>
                <a:rPr lang="pt-BR" sz="900" b="1">
                  <a:solidFill>
                    <a:srgbClr val="000000"/>
                  </a:solidFill>
                  <a:effectLst/>
                  <a:ea typeface="Times New Roman" panose="02020603050405020304" pitchFamily="18" charset="0"/>
                  <a:cs typeface="Times New Roman" panose="02020603050405020304" pitchFamily="18" charset="0"/>
                </a:rPr>
                <a:t>5.7 </a:t>
              </a:r>
              <a:r>
                <a:rPr lang="pt-BR" sz="900">
                  <a:solidFill>
                    <a:srgbClr val="000000"/>
                  </a:solidFill>
                  <a:effectLst/>
                  <a:ea typeface="Times New Roman" panose="02020603050405020304" pitchFamily="18" charset="0"/>
                  <a:cs typeface="Times New Roman" panose="02020603050405020304" pitchFamily="18" charset="0"/>
                </a:rPr>
                <a:t>- Informar o número de máquinas do mesmo tipo e com o mesmo período contratual instaladas na usina;</a:t>
              </a:r>
              <a:endParaRPr lang="pt-BR" sz="1200">
                <a:effectLst/>
                <a:latin typeface="Times New Roman" panose="02020603050405020304" pitchFamily="18" charset="0"/>
                <a:ea typeface="Times New Roman" panose="02020603050405020304" pitchFamily="18" charset="0"/>
              </a:endParaRPr>
            </a:p>
            <a:p>
              <a:pPr marL="742950" lvl="1" indent="-285750">
                <a:spcAft>
                  <a:spcPts val="600"/>
                </a:spcAft>
                <a:buFont typeface="Arial" panose="020B0604020202020204" pitchFamily="34" charset="0"/>
                <a:buChar char="•"/>
                <a:tabLst>
                  <a:tab pos="914400" algn="l"/>
                </a:tabLst>
              </a:pPr>
              <a:r>
                <a:rPr lang="pt-BR" sz="900">
                  <a:solidFill>
                    <a:srgbClr val="000000"/>
                  </a:solidFill>
                  <a:effectLst/>
                  <a:ea typeface="Times New Roman" panose="02020603050405020304" pitchFamily="18" charset="0"/>
                  <a:cs typeface="Times New Roman" panose="02020603050405020304" pitchFamily="18" charset="0"/>
                </a:rPr>
                <a:t>Não é necessária a apresentação do parque gerador discriminado por máquina, se as máquinas que compõem a usina apresentarem as mesmas características (fabricante, modelo, potência, datas de início e término de contrato), devendo ser agrupadas, indicando a quantidade de unidades geradoras.</a:t>
              </a:r>
              <a:endParaRPr lang="pt-BR" sz="1200">
                <a:effectLst/>
                <a:latin typeface="Times New Roman" panose="02020603050405020304" pitchFamily="18" charset="0"/>
                <a:ea typeface="Times New Roman" panose="02020603050405020304" pitchFamily="18" charset="0"/>
                <a:cs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5.8 - </a:t>
              </a:r>
              <a:r>
                <a:rPr lang="pt-BR" sz="900">
                  <a:solidFill>
                    <a:srgbClr val="000000"/>
                  </a:solidFill>
                  <a:effectLst/>
                  <a:ea typeface="Times New Roman" panose="02020603050405020304" pitchFamily="18" charset="0"/>
                  <a:cs typeface="Times New Roman" panose="02020603050405020304" pitchFamily="18" charset="0"/>
                </a:rPr>
                <a:t>Preencher com o valor de potência nominal unitário do modelo informado;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5.9 - </a:t>
              </a:r>
              <a:r>
                <a:rPr lang="pt-BR" sz="900">
                  <a:solidFill>
                    <a:srgbClr val="000000"/>
                  </a:solidFill>
                  <a:effectLst/>
                  <a:ea typeface="Times New Roman" panose="02020603050405020304" pitchFamily="18" charset="0"/>
                  <a:cs typeface="Times New Roman" panose="02020603050405020304" pitchFamily="18" charset="0"/>
                </a:rPr>
                <a:t>Informar a máxima potência unitária que a máquina é capaz de fornecer;</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5.10 - </a:t>
              </a:r>
              <a:r>
                <a:rPr lang="pt-BR" sz="900">
                  <a:solidFill>
                    <a:srgbClr val="000000"/>
                  </a:solidFill>
                  <a:effectLst/>
                  <a:ea typeface="Times New Roman" panose="02020603050405020304" pitchFamily="18" charset="0"/>
                  <a:cs typeface="Times New Roman" panose="02020603050405020304" pitchFamily="18" charset="0"/>
                </a:rPr>
                <a:t>Selecionar na lista suspensa a situação da concessão de autorização pela ANEEL;</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5.11 - </a:t>
              </a:r>
              <a:r>
                <a:rPr lang="pt-BR" sz="900">
                  <a:solidFill>
                    <a:srgbClr val="000000"/>
                  </a:solidFill>
                  <a:effectLst/>
                  <a:ea typeface="Times New Roman" panose="02020603050405020304" pitchFamily="18" charset="0"/>
                  <a:cs typeface="Times New Roman" panose="02020603050405020304" pitchFamily="18" charset="0"/>
                </a:rPr>
                <a:t>Indicar se a usina é alugada, própria ou possui contrato com Produtor Independente de Energia - PIE;</a:t>
              </a:r>
              <a:endParaRPr lang="pt-BR" sz="1200">
                <a:effectLst/>
                <a:latin typeface="Times New Roman" panose="02020603050405020304" pitchFamily="18" charset="0"/>
                <a:ea typeface="Times New Roman" panose="02020603050405020304" pitchFamily="18" charset="0"/>
              </a:endParaRPr>
            </a:p>
            <a:p>
              <a:pPr marL="742950" lvl="1" indent="-285750">
                <a:spcAft>
                  <a:spcPts val="600"/>
                </a:spcAft>
                <a:buFont typeface="Arial" panose="020B0604020202020204" pitchFamily="34" charset="0"/>
                <a:buChar char="•"/>
                <a:tabLst>
                  <a:tab pos="914400" algn="l"/>
                </a:tabLst>
              </a:pPr>
              <a:r>
                <a:rPr lang="pt-BR" sz="900">
                  <a:solidFill>
                    <a:srgbClr val="000000"/>
                  </a:solidFill>
                  <a:effectLst/>
                  <a:ea typeface="Times New Roman" panose="02020603050405020304" pitchFamily="18" charset="0"/>
                  <a:cs typeface="Times New Roman" panose="02020603050405020304" pitchFamily="18" charset="0"/>
                </a:rPr>
                <a:t>Nos casos de geração terceirizada, por meio de contratos de energia e potência associada, não há necessidade de apresentação do parque gerador detalhado, deve-se apenas descrever os valores de potência e energia garantidos e condições do contrato (vigência, prorrogações já realizadas, etc.).</a:t>
              </a:r>
              <a:endParaRPr lang="pt-BR" sz="1200">
                <a:effectLst/>
                <a:latin typeface="Times New Roman" panose="02020603050405020304" pitchFamily="18" charset="0"/>
                <a:ea typeface="Times New Roman" panose="02020603050405020304" pitchFamily="18" charset="0"/>
                <a:cs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5.12 e 5.13 -  </a:t>
              </a:r>
              <a:r>
                <a:rPr lang="pt-BR" sz="900">
                  <a:solidFill>
                    <a:srgbClr val="000000"/>
                  </a:solidFill>
                  <a:effectLst/>
                  <a:ea typeface="Times New Roman" panose="02020603050405020304" pitchFamily="18" charset="0"/>
                  <a:cs typeface="Times New Roman" panose="02020603050405020304" pitchFamily="18" charset="0"/>
                </a:rPr>
                <a:t>No caso de aluguel ou PIE, informar a data de início e término de contrato;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5.14 - </a:t>
              </a:r>
              <a:r>
                <a:rPr lang="pt-BR" sz="900">
                  <a:solidFill>
                    <a:srgbClr val="000000"/>
                  </a:solidFill>
                  <a:effectLst/>
                  <a:ea typeface="Times New Roman" panose="02020603050405020304" pitchFamily="18" charset="0"/>
                  <a:cs typeface="Times New Roman" panose="02020603050405020304" pitchFamily="18" charset="0"/>
                </a:rPr>
                <a:t>Para a geração própria, informar a data prevista para a desativação;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5.15 - </a:t>
              </a:r>
              <a:r>
                <a:rPr lang="pt-BR" sz="900">
                  <a:solidFill>
                    <a:srgbClr val="000000"/>
                  </a:solidFill>
                  <a:effectLst/>
                  <a:ea typeface="Times New Roman" panose="02020603050405020304" pitchFamily="18" charset="0"/>
                  <a:cs typeface="Times New Roman" panose="02020603050405020304" pitchFamily="18" charset="0"/>
                </a:rPr>
                <a:t>Se necessário, indicar neste campo outras informações técnicas das máquinas que compõem a usina.</a:t>
              </a:r>
              <a:endParaRPr lang="pt-BR" sz="1200">
                <a:effectLst/>
                <a:latin typeface="Times New Roman" panose="02020603050405020304" pitchFamily="18" charset="0"/>
                <a:ea typeface="Times New Roman" panose="02020603050405020304" pitchFamily="18" charset="0"/>
              </a:endParaRPr>
            </a:p>
            <a:p>
              <a:pPr algn="ctr">
                <a:spcAft>
                  <a:spcPts val="600"/>
                </a:spcAft>
              </a:pPr>
              <a:r>
                <a:rPr lang="pt-BR" sz="900" b="1">
                  <a:solidFill>
                    <a:srgbClr val="000000"/>
                  </a:solidFill>
                  <a:effectLst/>
                  <a:ea typeface="Times New Roman" panose="02020603050405020304" pitchFamily="18" charset="0"/>
                  <a:cs typeface="Times New Roman" panose="02020603050405020304" pitchFamily="18" charset="0"/>
                </a:rPr>
                <a:t>OS CAMPOS ABAIXO DEVEM SER PREENCHIDOS PARA OS CASOS EM QUE O ITEM 5.11 FOR PREENCHIDO COM "PRÓPRIA"</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Eventual Substituição da Oferta Existente</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5.16 - </a:t>
              </a:r>
              <a:r>
                <a:rPr lang="pt-BR" sz="900">
                  <a:solidFill>
                    <a:srgbClr val="000000"/>
                  </a:solidFill>
                  <a:effectLst/>
                  <a:ea typeface="Times New Roman" panose="02020603050405020304" pitchFamily="18" charset="0"/>
                  <a:cs typeface="Times New Roman" panose="02020603050405020304" pitchFamily="18" charset="0"/>
                </a:rPr>
                <a:t>Indicar o número de máquinas que deseja substituir;</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5.17 - </a:t>
              </a:r>
              <a:r>
                <a:rPr lang="pt-BR" sz="900">
                  <a:solidFill>
                    <a:srgbClr val="000000"/>
                  </a:solidFill>
                  <a:effectLst/>
                  <a:ea typeface="Times New Roman" panose="02020603050405020304" pitchFamily="18" charset="0"/>
                  <a:cs typeface="Times New Roman" panose="02020603050405020304" pitchFamily="18" charset="0"/>
                </a:rPr>
                <a:t>Indicar a data limite para a substituição;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5.18 - </a:t>
              </a:r>
              <a:r>
                <a:rPr lang="pt-BR" sz="900">
                  <a:solidFill>
                    <a:srgbClr val="000000"/>
                  </a:solidFill>
                  <a:effectLst/>
                  <a:ea typeface="Times New Roman" panose="02020603050405020304" pitchFamily="18" charset="0"/>
                  <a:cs typeface="Times New Roman" panose="02020603050405020304" pitchFamily="18" charset="0"/>
                </a:rPr>
                <a:t>Informar o motivo para a substituição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Necessidade de Contratação de Reserva de Capacidade de Geração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a:solidFill>
                    <a:srgbClr val="000000"/>
                  </a:solidFill>
                  <a:effectLst/>
                  <a:ea typeface="Times New Roman" panose="02020603050405020304" pitchFamily="18" charset="0"/>
                  <a:cs typeface="Times New Roman" panose="02020603050405020304" pitchFamily="18" charset="0"/>
                </a:rPr>
                <a:t>Portaria MME n. 67/2018, Art. 6°, §3° - Para garantir a segurança do suprimento de energia elétrica nos Sistema Isolados em situações de contingência, os agentes de distribuição poderão contratar reserva de capacidade de geração por meio de contratação adicional de Solução de Suprimento, desde que reconhecida a necessidade pelo comitê de Monitoramento do Setor Elétrico - CMSE.</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5.19 - </a:t>
              </a:r>
              <a:r>
                <a:rPr lang="pt-BR" sz="900">
                  <a:solidFill>
                    <a:srgbClr val="000000"/>
                  </a:solidFill>
                  <a:effectLst/>
                  <a:ea typeface="Times New Roman" panose="02020603050405020304" pitchFamily="18" charset="0"/>
                  <a:cs typeface="Times New Roman" panose="02020603050405020304" pitchFamily="18" charset="0"/>
                </a:rPr>
                <a:t>Informar o nome da usina que necessidade da contratação;</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5.20 - </a:t>
              </a:r>
              <a:r>
                <a:rPr lang="pt-BR" sz="900">
                  <a:solidFill>
                    <a:srgbClr val="000000"/>
                  </a:solidFill>
                  <a:effectLst/>
                  <a:ea typeface="Times New Roman" panose="02020603050405020304" pitchFamily="18" charset="0"/>
                  <a:cs typeface="Times New Roman" panose="02020603050405020304" pitchFamily="18" charset="0"/>
                </a:rPr>
                <a:t>Indicar a potência que deseja contratar;</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5.21 - </a:t>
              </a:r>
              <a:r>
                <a:rPr lang="pt-BR" sz="900">
                  <a:solidFill>
                    <a:srgbClr val="000000"/>
                  </a:solidFill>
                  <a:effectLst/>
                  <a:ea typeface="Times New Roman" panose="02020603050405020304" pitchFamily="18" charset="0"/>
                  <a:cs typeface="Times New Roman" panose="02020603050405020304" pitchFamily="18" charset="0"/>
                </a:rPr>
                <a:t>Informar o ano em que deve ocorrer a entrada em operação; e</a:t>
              </a:r>
              <a:endParaRPr lang="pt-BR" sz="1200">
                <a:effectLst/>
                <a:latin typeface="Times New Roman" panose="02020603050405020304" pitchFamily="18" charset="0"/>
                <a:ea typeface="Times New Roman" panose="02020603050405020304" pitchFamily="18" charset="0"/>
              </a:endParaRPr>
            </a:p>
            <a:p>
              <a:pPr>
                <a:spcAft>
                  <a:spcPts val="600"/>
                </a:spcAft>
              </a:pPr>
              <a:r>
                <a:rPr lang="pt-BR" sz="900" b="1">
                  <a:solidFill>
                    <a:srgbClr val="000000"/>
                  </a:solidFill>
                  <a:effectLst/>
                  <a:ea typeface="Times New Roman" panose="02020603050405020304" pitchFamily="18" charset="0"/>
                  <a:cs typeface="Times New Roman" panose="02020603050405020304" pitchFamily="18" charset="0"/>
                </a:rPr>
                <a:t>5.22 - </a:t>
              </a:r>
              <a:r>
                <a:rPr lang="pt-BR" sz="900">
                  <a:solidFill>
                    <a:srgbClr val="000000"/>
                  </a:solidFill>
                  <a:effectLst/>
                  <a:ea typeface="Times New Roman" panose="02020603050405020304" pitchFamily="18" charset="0"/>
                  <a:cs typeface="Times New Roman" panose="02020603050405020304" pitchFamily="18" charset="0"/>
                </a:rPr>
                <a:t>O motivo para a contratação de reserva de capacidade.</a:t>
              </a:r>
              <a:endParaRPr lang="pt-BR" sz="1200">
                <a:effectLst/>
                <a:latin typeface="Times New Roman" panose="02020603050405020304" pitchFamily="18" charset="0"/>
                <a:ea typeface="Times New Roman" panose="02020603050405020304" pitchFamily="18" charset="0"/>
              </a:endParaRPr>
            </a:p>
            <a:p>
              <a:pPr algn="ctr">
                <a:spcAft>
                  <a:spcPts val="0"/>
                </a:spcAft>
              </a:pPr>
              <a:r>
                <a:rPr lang="pt-BR" sz="900" b="1">
                  <a:solidFill>
                    <a:srgbClr val="FF0000"/>
                  </a:solidFill>
                  <a:effectLst/>
                  <a:ea typeface="Times New Roman" panose="02020603050405020304" pitchFamily="18" charset="0"/>
                  <a:cs typeface="Times New Roman" panose="02020603050405020304" pitchFamily="18" charset="0"/>
                </a:rPr>
                <a:t>OBS: A FORMATAÇÃO, O POSICIONAMENTO E AS FÓRMULAS DAS CÉLULAS NÃO DEVEM SER ALTERADOS.</a:t>
              </a:r>
              <a:endParaRPr lang="pt-BR" sz="1200">
                <a:effectLst/>
                <a:latin typeface="Times New Roman" panose="02020603050405020304" pitchFamily="18" charset="0"/>
                <a:ea typeface="Times New Roman" panose="02020603050405020304" pitchFamily="18" charset="0"/>
              </a:endParaRPr>
            </a:p>
          </xdr:txBody>
        </xdr:sp>
        <xdr:sp macro="" textlink="">
          <xdr:nvSpPr>
            <xdr:cNvPr id="9" name="Texto explicativo retangular com cantos arredondados 8">
              <a:extLst>
                <a:ext uri="{FF2B5EF4-FFF2-40B4-BE49-F238E27FC236}">
                  <a16:creationId xmlns:a16="http://schemas.microsoft.com/office/drawing/2014/main" id="{00000000-0008-0000-0500-000009000000}"/>
                </a:ext>
              </a:extLst>
            </xdr:cNvPr>
            <xdr:cNvSpPr/>
          </xdr:nvSpPr>
          <xdr:spPr>
            <a:xfrm>
              <a:off x="455558" y="0"/>
              <a:ext cx="4447027" cy="7330005"/>
            </a:xfrm>
            <a:prstGeom prst="wedgeRoundRectCallout">
              <a:avLst>
                <a:gd name="adj1" fmla="val -42003"/>
                <a:gd name="adj2" fmla="val 55252"/>
                <a:gd name="adj3" fmla="val 16667"/>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endParaRPr lang="pt-BR"/>
            </a:p>
          </xdr:txBody>
        </xdr:sp>
      </xdr:grpSp>
      <xdr:sp macro="" textlink="">
        <xdr:nvSpPr>
          <xdr:cNvPr id="7" name="CaixaDeTexto 5">
            <a:extLst>
              <a:ext uri="{FF2B5EF4-FFF2-40B4-BE49-F238E27FC236}">
                <a16:creationId xmlns:a16="http://schemas.microsoft.com/office/drawing/2014/main" id="{00000000-0008-0000-0500-000007000000}"/>
              </a:ext>
            </a:extLst>
          </xdr:cNvPr>
          <xdr:cNvSpPr txBox="1"/>
        </xdr:nvSpPr>
        <xdr:spPr>
          <a:xfrm>
            <a:off x="-46812" y="7675191"/>
            <a:ext cx="1369248" cy="26532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spcAft>
                <a:spcPts val="0"/>
              </a:spcAft>
            </a:pPr>
            <a:r>
              <a:rPr lang="pt-BR" sz="1800" b="1">
                <a:solidFill>
                  <a:srgbClr val="5B9BD5"/>
                </a:solidFill>
                <a:effectLst/>
                <a:ea typeface="Times New Roman" panose="02020603050405020304" pitchFamily="18" charset="0"/>
                <a:cs typeface="Times New Roman" panose="02020603050405020304" pitchFamily="18" charset="0"/>
              </a:rPr>
              <a:t>Instruções</a:t>
            </a:r>
            <a:endParaRPr lang="pt-BR" sz="1200">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104600</xdr:colOff>
      <xdr:row>1</xdr:row>
      <xdr:rowOff>76200</xdr:rowOff>
    </xdr:from>
    <xdr:to>
      <xdr:col>23</xdr:col>
      <xdr:colOff>546652</xdr:colOff>
      <xdr:row>27</xdr:row>
      <xdr:rowOff>8960</xdr:rowOff>
    </xdr:to>
    <xdr:pic>
      <xdr:nvPicPr>
        <xdr:cNvPr id="4" name="Imagem 3">
          <a:extLst>
            <a:ext uri="{FF2B5EF4-FFF2-40B4-BE49-F238E27FC236}">
              <a16:creationId xmlns:a16="http://schemas.microsoft.com/office/drawing/2014/main" id="{C1CB2689-683E-46BE-A8D5-E1175E0B1D91}"/>
            </a:ext>
          </a:extLst>
        </xdr:cNvPr>
        <xdr:cNvPicPr>
          <a:picLocks noChangeAspect="1"/>
        </xdr:cNvPicPr>
      </xdr:nvPicPr>
      <xdr:blipFill>
        <a:blip xmlns:r="http://schemas.openxmlformats.org/officeDocument/2006/relationships" r:embed="rId1"/>
        <a:stretch>
          <a:fillRect/>
        </a:stretch>
      </xdr:blipFill>
      <xdr:spPr>
        <a:xfrm>
          <a:off x="14582600" y="254000"/>
          <a:ext cx="6411052" cy="6397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336180</xdr:colOff>
      <xdr:row>1</xdr:row>
      <xdr:rowOff>33618</xdr:rowOff>
    </xdr:from>
    <xdr:to>
      <xdr:col>23</xdr:col>
      <xdr:colOff>56029</xdr:colOff>
      <xdr:row>27</xdr:row>
      <xdr:rowOff>123265</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204458" y="192054"/>
          <a:ext cx="5491432" cy="47521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22409</xdr:colOff>
      <xdr:row>1</xdr:row>
      <xdr:rowOff>89648</xdr:rowOff>
    </xdr:from>
    <xdr:to>
      <xdr:col>22</xdr:col>
      <xdr:colOff>336176</xdr:colOff>
      <xdr:row>18</xdr:row>
      <xdr:rowOff>312805</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a:srcRect l="3882" r="15447" b="9276"/>
        <a:stretch/>
      </xdr:blipFill>
      <xdr:spPr>
        <a:xfrm>
          <a:off x="9749115" y="291354"/>
          <a:ext cx="5759826" cy="3495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3" displayName="Tabela3" ref="C11:V56" totalsRowShown="0" headerRowDxfId="44" dataDxfId="43" totalsRowDxfId="41" tableBorderDxfId="42">
  <tableColumns count="20">
    <tableColumn id="1" xr3:uid="{00000000-0010-0000-0000-000001000000}" name="5.3 Nome da Usina" dataDxfId="40" totalsRowDxfId="39"/>
    <tableColumn id="2" xr3:uid="{00000000-0010-0000-0000-000002000000}" name="5.4 Tipo" dataDxfId="38" totalsRowDxfId="37"/>
    <tableColumn id="3" xr3:uid="{00000000-0010-0000-0000-000003000000}" name="5.5 Combustível/ Rio" dataDxfId="36" totalsRowDxfId="35"/>
    <tableColumn id="13" xr3:uid="{00000000-0010-0000-0000-00000D000000}" name="5.6 Fabricante e/ou Modelo da máquina" dataDxfId="34" totalsRowDxfId="33"/>
    <tableColumn id="4" xr3:uid="{00000000-0010-0000-0000-000004000000}" name="5.7 Número de máquinas" dataDxfId="32" totalsRowDxfId="31"/>
    <tableColumn id="5" xr3:uid="{00000000-0010-0000-0000-000005000000}" name="5.8 Potência Nominal (kW)" dataDxfId="30" totalsRowDxfId="29"/>
    <tableColumn id="6" xr3:uid="{00000000-0010-0000-0000-000006000000}" name="5.9 Potência Efetiva (kW)" dataDxfId="28" totalsRowDxfId="27"/>
    <tableColumn id="7" xr3:uid="{00000000-0010-0000-0000-000007000000}" name="5.10 Situação / Autorização - Aneel" dataDxfId="26" totalsRowDxfId="25"/>
    <tableColumn id="8" xr3:uid="{00000000-0010-0000-0000-000008000000}" name="5.11 Máquina Alugada,_x000a_Própria ou PIE?" dataDxfId="24" totalsRowDxfId="23"/>
    <tableColumn id="9" xr3:uid="{00000000-0010-0000-0000-000009000000}" name="5.12 Data Início Contrato_x000a_(dd/mm/aaaa)" dataDxfId="22" totalsRowDxfId="21"/>
    <tableColumn id="10" xr3:uid="{00000000-0010-0000-0000-00000A000000}" name="5.13 Data Final Contrato_x000a_(dd/mm/aaaa)" dataDxfId="20" totalsRowDxfId="19"/>
    <tableColumn id="11" xr3:uid="{00000000-0010-0000-0000-00000B000000}" name="5.14 Data prevista de desativação (dd/mm/aaaa)" dataDxfId="18" totalsRowDxfId="17"/>
    <tableColumn id="12" xr3:uid="{00000000-0010-0000-0000-00000C000000}" name="5.15 Outras Informações Técnicas da Máquina" dataDxfId="16" totalsRowDxfId="15"/>
    <tableColumn id="14" xr3:uid="{00000000-0010-0000-0000-00000E000000}" name="5.16 Deseja substituir oferta existente? (especificar o número de máquinas)" dataDxfId="14" totalsRowDxfId="13"/>
    <tableColumn id="15" xr3:uid="{00000000-0010-0000-0000-00000F000000}" name="5.17 Prazo limite para substituição (dd/mm/aaaa)" dataDxfId="12" totalsRowDxfId="11"/>
    <tableColumn id="16" xr3:uid="{00000000-0010-0000-0000-000010000000}" name="5.18 Motivo para substituição" dataDxfId="10" totalsRowDxfId="9"/>
    <tableColumn id="17" xr3:uid="{00000000-0010-0000-0000-000011000000}" name="5.19 Há necessidade de contratação de reserva de geração? (especificar usina)" dataDxfId="8" totalsRowDxfId="7"/>
    <tableColumn id="18" xr3:uid="{00000000-0010-0000-0000-000012000000}" name="5.20 Potência a contratar (kW)" dataDxfId="6" totalsRowDxfId="5"/>
    <tableColumn id="19" xr3:uid="{00000000-0010-0000-0000-000013000000}" name="5.21 Ano para a entrada em operação (aaaa)" dataDxfId="4" totalsRowDxfId="3"/>
    <tableColumn id="20" xr3:uid="{00000000-0010-0000-0000-000014000000}" name="5.22 Motivo para contratação de reserva de geração" dataDxfId="2" totalsRowDxfId="1"/>
  </tableColumns>
  <tableStyleInfo name="TableStyleLight14"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8"/>
  <sheetViews>
    <sheetView tabSelected="1" zoomScale="85" zoomScaleNormal="85" workbookViewId="0">
      <selection activeCell="C5" sqref="C5"/>
    </sheetView>
  </sheetViews>
  <sheetFormatPr defaultColWidth="9.140625" defaultRowHeight="14.3" x14ac:dyDescent="0.25"/>
  <cols>
    <col min="1" max="1" width="9.140625" style="308"/>
    <col min="2" max="2" width="58.7109375" style="308" customWidth="1"/>
    <col min="3" max="3" width="26.7109375" style="308" customWidth="1"/>
    <col min="4" max="4" width="7.28515625" style="308" customWidth="1"/>
    <col min="5" max="5" width="15.5703125" style="308" customWidth="1"/>
    <col min="6" max="16384" width="9.140625" style="308"/>
  </cols>
  <sheetData>
    <row r="1" spans="2:5" ht="15.7" thickBot="1" x14ac:dyDescent="0.3"/>
    <row r="2" spans="2:5" ht="19.45" thickBot="1" x14ac:dyDescent="0.35">
      <c r="B2" s="448" t="s">
        <v>0</v>
      </c>
      <c r="C2" s="449"/>
    </row>
    <row r="3" spans="2:5" ht="15" x14ac:dyDescent="0.25">
      <c r="B3" s="439" t="s">
        <v>1</v>
      </c>
      <c r="C3" s="440">
        <v>2021</v>
      </c>
    </row>
    <row r="4" spans="2:5" x14ac:dyDescent="0.25">
      <c r="B4" s="426" t="s">
        <v>2</v>
      </c>
      <c r="C4" s="427" t="s">
        <v>3</v>
      </c>
    </row>
    <row r="5" spans="2:5" x14ac:dyDescent="0.25">
      <c r="B5" s="443" t="s">
        <v>4</v>
      </c>
      <c r="C5" s="428" t="s">
        <v>5</v>
      </c>
    </row>
    <row r="6" spans="2:5" ht="15" customHeight="1" x14ac:dyDescent="0.25">
      <c r="B6" s="450" t="s">
        <v>6</v>
      </c>
      <c r="C6" s="451"/>
      <c r="D6" s="429"/>
      <c r="E6" s="434"/>
    </row>
    <row r="7" spans="2:5" x14ac:dyDescent="0.25">
      <c r="B7" s="430" t="s">
        <v>7</v>
      </c>
      <c r="C7" s="431" t="s">
        <v>8</v>
      </c>
      <c r="D7" s="429"/>
      <c r="E7" s="434"/>
    </row>
    <row r="8" spans="2:5" x14ac:dyDescent="0.25">
      <c r="B8" s="430" t="s">
        <v>9</v>
      </c>
      <c r="C8" s="431" t="s">
        <v>8</v>
      </c>
      <c r="D8" s="429"/>
      <c r="E8" s="434"/>
    </row>
    <row r="9" spans="2:5" x14ac:dyDescent="0.25">
      <c r="B9" s="450" t="s">
        <v>10</v>
      </c>
      <c r="C9" s="451"/>
      <c r="E9" s="434"/>
    </row>
    <row r="10" spans="2:5" x14ac:dyDescent="0.25">
      <c r="B10" s="433" t="s">
        <v>212</v>
      </c>
      <c r="C10" s="431" t="s">
        <v>5</v>
      </c>
      <c r="E10" s="432"/>
    </row>
    <row r="11" spans="2:5" ht="15" x14ac:dyDescent="0.25">
      <c r="B11" s="433" t="s">
        <v>211</v>
      </c>
      <c r="C11" s="431" t="s">
        <v>8</v>
      </c>
      <c r="E11" s="432"/>
    </row>
    <row r="12" spans="2:5" ht="15" x14ac:dyDescent="0.25">
      <c r="B12" s="443" t="s">
        <v>11</v>
      </c>
      <c r="C12" s="431" t="s">
        <v>8</v>
      </c>
      <c r="D12" s="429"/>
    </row>
    <row r="13" spans="2:5" x14ac:dyDescent="0.25">
      <c r="B13" s="443" t="s">
        <v>12</v>
      </c>
      <c r="C13" s="431" t="s">
        <v>8</v>
      </c>
    </row>
    <row r="14" spans="2:5" x14ac:dyDescent="0.25">
      <c r="B14" s="443" t="s">
        <v>13</v>
      </c>
      <c r="C14" s="431" t="s">
        <v>8</v>
      </c>
      <c r="D14" s="429"/>
    </row>
    <row r="15" spans="2:5" x14ac:dyDescent="0.25">
      <c r="B15" s="443" t="s">
        <v>14</v>
      </c>
      <c r="C15" s="431" t="s">
        <v>5</v>
      </c>
    </row>
    <row r="16" spans="2:5" x14ac:dyDescent="0.25">
      <c r="B16" s="443" t="s">
        <v>15</v>
      </c>
      <c r="C16" s="431" t="s">
        <v>5</v>
      </c>
    </row>
    <row r="18" spans="2:3" ht="15" x14ac:dyDescent="0.25">
      <c r="B18" s="452"/>
      <c r="C18" s="452"/>
    </row>
  </sheetData>
  <mergeCells count="4">
    <mergeCell ref="B2:C2"/>
    <mergeCell ref="B6:C6"/>
    <mergeCell ref="B18:C18"/>
    <mergeCell ref="B9:C9"/>
  </mergeCells>
  <dataValidations count="1">
    <dataValidation type="list" showInputMessage="1" showErrorMessage="1" sqref="C5 C7:C8 C10:C16" xr:uid="{00000000-0002-0000-0000-000000000000}">
      <formula1>"Sim,Não"</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45"/>
  <sheetViews>
    <sheetView zoomScale="80" zoomScaleNormal="80" workbookViewId="0">
      <selection activeCell="D4" sqref="D4:G4"/>
    </sheetView>
  </sheetViews>
  <sheetFormatPr defaultColWidth="9.140625" defaultRowHeight="14.3" x14ac:dyDescent="0.25"/>
  <cols>
    <col min="1" max="2" width="9.140625" style="180"/>
    <col min="3" max="3" width="25.28515625" style="180" bestFit="1" customWidth="1"/>
    <col min="4" max="16384" width="9.140625" style="180"/>
  </cols>
  <sheetData>
    <row r="1" spans="2:16" ht="15.7" thickBot="1" x14ac:dyDescent="0.3">
      <c r="B1" s="366"/>
    </row>
    <row r="2" spans="2:16" ht="19.25" thickBot="1" x14ac:dyDescent="0.35">
      <c r="B2" s="456" t="s">
        <v>16</v>
      </c>
      <c r="C2" s="457"/>
      <c r="D2" s="457"/>
      <c r="E2" s="457"/>
      <c r="F2" s="457"/>
      <c r="G2" s="457"/>
      <c r="H2" s="457"/>
      <c r="I2" s="457"/>
      <c r="J2" s="457"/>
      <c r="K2" s="457"/>
      <c r="L2" s="457"/>
      <c r="M2" s="457"/>
      <c r="N2" s="458"/>
      <c r="P2" s="367"/>
    </row>
    <row r="3" spans="2:16" ht="15.7" thickBot="1" x14ac:dyDescent="0.3">
      <c r="B3" s="346"/>
      <c r="C3" s="186"/>
      <c r="D3" s="186"/>
      <c r="E3" s="186"/>
      <c r="F3" s="186"/>
      <c r="G3" s="186"/>
      <c r="H3" s="186"/>
      <c r="N3" s="182"/>
      <c r="P3" s="367"/>
    </row>
    <row r="4" spans="2:16" ht="15.7" thickBot="1" x14ac:dyDescent="0.3">
      <c r="B4" s="347" t="s">
        <v>17</v>
      </c>
      <c r="C4" s="348" t="s">
        <v>18</v>
      </c>
      <c r="D4" s="459"/>
      <c r="E4" s="460"/>
      <c r="F4" s="460"/>
      <c r="G4" s="461"/>
      <c r="H4" s="186"/>
      <c r="N4" s="182"/>
      <c r="P4" s="368"/>
    </row>
    <row r="5" spans="2:16" ht="15.7" thickBot="1" x14ac:dyDescent="0.3">
      <c r="B5" s="346"/>
      <c r="C5" s="186"/>
      <c r="D5" s="186"/>
      <c r="E5" s="186"/>
      <c r="F5" s="186"/>
      <c r="G5" s="186"/>
      <c r="H5" s="186"/>
      <c r="N5" s="182"/>
      <c r="P5" s="2"/>
    </row>
    <row r="6" spans="2:16" ht="15.7" thickBot="1" x14ac:dyDescent="0.3">
      <c r="B6" s="347" t="s">
        <v>19</v>
      </c>
      <c r="C6" s="348" t="s">
        <v>20</v>
      </c>
      <c r="D6" s="459"/>
      <c r="E6" s="460"/>
      <c r="F6" s="460"/>
      <c r="G6" s="461"/>
      <c r="H6" s="350"/>
      <c r="I6" s="351" t="s">
        <v>21</v>
      </c>
      <c r="J6" s="360"/>
      <c r="L6" s="351" t="s">
        <v>22</v>
      </c>
      <c r="M6" s="360"/>
      <c r="N6" s="352"/>
      <c r="P6" s="2"/>
    </row>
    <row r="7" spans="2:16" ht="15.7" thickBot="1" x14ac:dyDescent="0.3">
      <c r="B7" s="346"/>
      <c r="C7" s="186"/>
      <c r="D7" s="186"/>
      <c r="E7" s="186"/>
      <c r="F7" s="186"/>
      <c r="G7" s="186"/>
      <c r="H7" s="186"/>
      <c r="N7" s="182"/>
      <c r="P7" s="2"/>
    </row>
    <row r="8" spans="2:16" ht="15" thickBot="1" x14ac:dyDescent="0.3">
      <c r="B8" s="347" t="s">
        <v>23</v>
      </c>
      <c r="D8" s="462" t="s">
        <v>24</v>
      </c>
      <c r="E8" s="463"/>
      <c r="F8" s="463"/>
      <c r="G8" s="463"/>
      <c r="H8" s="463"/>
      <c r="I8" s="463"/>
      <c r="J8" s="463"/>
      <c r="K8" s="463"/>
      <c r="L8" s="464"/>
      <c r="N8" s="182"/>
    </row>
    <row r="9" spans="2:16" ht="15.7" thickBot="1" x14ac:dyDescent="0.3">
      <c r="B9" s="346"/>
      <c r="D9" s="465" t="s">
        <v>25</v>
      </c>
      <c r="E9" s="466"/>
      <c r="F9" s="466"/>
      <c r="G9" s="467"/>
      <c r="H9" s="186"/>
      <c r="I9" s="468" t="s">
        <v>26</v>
      </c>
      <c r="J9" s="469"/>
      <c r="K9" s="469"/>
      <c r="L9" s="470"/>
      <c r="N9" s="182"/>
    </row>
    <row r="10" spans="2:16" ht="49.2" thickBot="1" x14ac:dyDescent="0.3">
      <c r="B10" s="346"/>
      <c r="D10" s="356" t="s">
        <v>27</v>
      </c>
      <c r="E10" s="357" t="s">
        <v>28</v>
      </c>
      <c r="F10" s="358" t="s">
        <v>29</v>
      </c>
      <c r="G10" s="359" t="s">
        <v>30</v>
      </c>
      <c r="H10" s="186"/>
      <c r="I10" s="356" t="s">
        <v>27</v>
      </c>
      <c r="J10" s="357" t="s">
        <v>28</v>
      </c>
      <c r="K10" s="358" t="s">
        <v>29</v>
      </c>
      <c r="L10" s="359" t="s">
        <v>31</v>
      </c>
      <c r="N10" s="182"/>
    </row>
    <row r="11" spans="2:16" ht="15.7" thickBot="1" x14ac:dyDescent="0.3">
      <c r="B11" s="346"/>
      <c r="D11" s="362"/>
      <c r="E11" s="363"/>
      <c r="F11" s="361"/>
      <c r="G11" s="364"/>
      <c r="H11" s="186"/>
      <c r="I11" s="362"/>
      <c r="J11" s="363"/>
      <c r="K11" s="361"/>
      <c r="L11" s="353" t="s">
        <v>32</v>
      </c>
      <c r="N11" s="182"/>
    </row>
    <row r="12" spans="2:16" ht="15.7" thickBot="1" x14ac:dyDescent="0.3">
      <c r="B12" s="346"/>
      <c r="C12" s="186"/>
      <c r="D12" s="186"/>
      <c r="E12" s="186"/>
      <c r="F12" s="186"/>
      <c r="G12" s="186"/>
      <c r="H12" s="186"/>
      <c r="N12" s="182"/>
    </row>
    <row r="13" spans="2:16" ht="15" thickBot="1" x14ac:dyDescent="0.3">
      <c r="B13" s="347" t="s">
        <v>33</v>
      </c>
      <c r="C13" s="348" t="s">
        <v>34</v>
      </c>
      <c r="D13" s="365"/>
      <c r="E13" s="186"/>
      <c r="F13" s="186"/>
      <c r="G13" s="186"/>
      <c r="H13" s="186"/>
      <c r="N13" s="182"/>
    </row>
    <row r="14" spans="2:16" ht="15.7" thickBot="1" x14ac:dyDescent="0.3">
      <c r="B14" s="347"/>
      <c r="C14" s="186"/>
      <c r="D14" s="323"/>
      <c r="E14" s="186"/>
      <c r="F14" s="186"/>
      <c r="G14" s="186"/>
      <c r="H14" s="186"/>
      <c r="N14" s="182"/>
    </row>
    <row r="15" spans="2:16" ht="15" thickBot="1" x14ac:dyDescent="0.3">
      <c r="B15" s="347" t="s">
        <v>35</v>
      </c>
      <c r="C15" s="348" t="s">
        <v>36</v>
      </c>
      <c r="D15" s="453"/>
      <c r="E15" s="454"/>
      <c r="F15" s="454"/>
      <c r="G15" s="454"/>
      <c r="H15" s="454"/>
      <c r="I15" s="454"/>
      <c r="J15" s="454"/>
      <c r="K15" s="454"/>
      <c r="L15" s="455"/>
      <c r="N15" s="182"/>
    </row>
    <row r="16" spans="2:16" ht="15.7" thickBot="1" x14ac:dyDescent="0.3">
      <c r="B16" s="347"/>
      <c r="C16" s="186"/>
      <c r="D16" s="186"/>
      <c r="E16" s="186"/>
      <c r="F16" s="186"/>
      <c r="G16" s="186"/>
      <c r="H16" s="186"/>
      <c r="N16" s="182"/>
    </row>
    <row r="17" spans="2:26" ht="15" thickBot="1" x14ac:dyDescent="0.3">
      <c r="B17" s="347" t="s">
        <v>37</v>
      </c>
      <c r="C17" s="348" t="s">
        <v>38</v>
      </c>
      <c r="D17" s="453"/>
      <c r="E17" s="454"/>
      <c r="F17" s="454"/>
      <c r="G17" s="454"/>
      <c r="H17" s="454"/>
      <c r="I17" s="454"/>
      <c r="J17" s="454"/>
      <c r="K17" s="454"/>
      <c r="L17" s="455"/>
      <c r="N17" s="182"/>
    </row>
    <row r="18" spans="2:26" ht="15" x14ac:dyDescent="0.25">
      <c r="B18" s="346"/>
      <c r="C18" s="186"/>
      <c r="D18" s="186"/>
      <c r="E18" s="186"/>
      <c r="F18" s="186"/>
      <c r="G18" s="186"/>
      <c r="H18" s="186"/>
      <c r="N18" s="182"/>
    </row>
    <row r="19" spans="2:26" ht="15.7" thickBot="1" x14ac:dyDescent="0.3">
      <c r="B19" s="346"/>
      <c r="C19" s="186"/>
      <c r="D19" s="186"/>
      <c r="E19" s="186"/>
      <c r="F19" s="186"/>
      <c r="G19" s="186"/>
      <c r="H19" s="186"/>
      <c r="N19" s="182"/>
    </row>
    <row r="20" spans="2:26" ht="15.7" thickBot="1" x14ac:dyDescent="0.3">
      <c r="B20" s="347" t="s">
        <v>39</v>
      </c>
      <c r="C20" s="348" t="s">
        <v>40</v>
      </c>
      <c r="D20" s="435">
        <f>Controle_Dados!C3</f>
        <v>2021</v>
      </c>
      <c r="E20" s="355"/>
      <c r="F20" s="355"/>
      <c r="G20" s="355"/>
      <c r="H20" s="186"/>
      <c r="N20" s="182"/>
      <c r="W20" s="2"/>
    </row>
    <row r="21" spans="2:26" ht="15.7" thickBot="1" x14ac:dyDescent="0.3">
      <c r="B21" s="349"/>
      <c r="C21" s="196"/>
      <c r="D21" s="354"/>
      <c r="E21" s="196"/>
      <c r="F21" s="196"/>
      <c r="G21" s="196"/>
      <c r="H21" s="196"/>
      <c r="I21" s="196"/>
      <c r="J21" s="196"/>
      <c r="K21" s="196"/>
      <c r="L21" s="196"/>
      <c r="M21" s="196"/>
      <c r="N21" s="197"/>
      <c r="W21" s="368"/>
      <c r="X21" s="369"/>
      <c r="Y21" s="369"/>
      <c r="Z21" s="369"/>
    </row>
    <row r="22" spans="2:26" ht="15" x14ac:dyDescent="0.25">
      <c r="B22" s="366"/>
      <c r="W22" s="2"/>
      <c r="X22" s="370"/>
      <c r="Y22" s="366"/>
    </row>
    <row r="23" spans="2:26" ht="15" x14ac:dyDescent="0.25">
      <c r="B23" s="366"/>
      <c r="W23" s="2"/>
      <c r="X23" s="370"/>
      <c r="Y23" s="366"/>
    </row>
    <row r="24" spans="2:26" ht="15" x14ac:dyDescent="0.25">
      <c r="B24" s="366"/>
      <c r="W24" s="2"/>
      <c r="X24" s="370"/>
      <c r="Y24" s="366"/>
    </row>
    <row r="25" spans="2:26" ht="15" x14ac:dyDescent="0.25">
      <c r="B25" s="366"/>
      <c r="W25" s="368"/>
      <c r="Y25" s="366"/>
    </row>
    <row r="26" spans="2:26" ht="15" x14ac:dyDescent="0.25">
      <c r="B26" s="366"/>
      <c r="Y26" s="366"/>
    </row>
    <row r="27" spans="2:26" ht="15" x14ac:dyDescent="0.25">
      <c r="B27" s="366"/>
      <c r="Y27" s="366"/>
    </row>
    <row r="28" spans="2:26" ht="15" x14ac:dyDescent="0.25">
      <c r="B28" s="366"/>
    </row>
    <row r="29" spans="2:26" ht="15" x14ac:dyDescent="0.25">
      <c r="B29" s="366"/>
    </row>
    <row r="30" spans="2:26" ht="15" x14ac:dyDescent="0.25">
      <c r="B30" s="366"/>
    </row>
    <row r="31" spans="2:26" x14ac:dyDescent="0.25">
      <c r="B31" s="366"/>
    </row>
    <row r="32" spans="2:26" x14ac:dyDescent="0.25">
      <c r="B32" s="366"/>
    </row>
    <row r="33" spans="2:2" x14ac:dyDescent="0.25">
      <c r="B33" s="366"/>
    </row>
    <row r="34" spans="2:2" x14ac:dyDescent="0.25">
      <c r="B34" s="366"/>
    </row>
    <row r="35" spans="2:2" x14ac:dyDescent="0.25">
      <c r="B35" s="366"/>
    </row>
    <row r="36" spans="2:2" x14ac:dyDescent="0.25">
      <c r="B36" s="366"/>
    </row>
    <row r="37" spans="2:2" x14ac:dyDescent="0.25">
      <c r="B37" s="366"/>
    </row>
    <row r="38" spans="2:2" x14ac:dyDescent="0.25">
      <c r="B38" s="366"/>
    </row>
    <row r="39" spans="2:2" x14ac:dyDescent="0.25">
      <c r="B39" s="366"/>
    </row>
    <row r="40" spans="2:2" x14ac:dyDescent="0.25">
      <c r="B40" s="366"/>
    </row>
    <row r="41" spans="2:2" x14ac:dyDescent="0.25">
      <c r="B41" s="366"/>
    </row>
    <row r="42" spans="2:2" x14ac:dyDescent="0.25">
      <c r="B42" s="366"/>
    </row>
    <row r="43" spans="2:2" x14ac:dyDescent="0.25">
      <c r="B43" s="366"/>
    </row>
    <row r="44" spans="2:2" x14ac:dyDescent="0.25">
      <c r="B44" s="366"/>
    </row>
    <row r="45" spans="2:2" x14ac:dyDescent="0.25">
      <c r="B45" s="366"/>
    </row>
  </sheetData>
  <sheetProtection selectLockedCells="1"/>
  <protectedRanges>
    <protectedRange password="BEBE" sqref="D11:G11 I11:K11 D4 D6 J6 M6 D15 D17 D13" name="Intervalo1"/>
  </protectedRanges>
  <mergeCells count="8">
    <mergeCell ref="D15:L15"/>
    <mergeCell ref="D17:L17"/>
    <mergeCell ref="B2:N2"/>
    <mergeCell ref="D4:G4"/>
    <mergeCell ref="D6:G6"/>
    <mergeCell ref="D8:L8"/>
    <mergeCell ref="D9:G9"/>
    <mergeCell ref="I9:L9"/>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0"/>
  <sheetViews>
    <sheetView topLeftCell="B4" zoomScale="60" zoomScaleNormal="60" workbookViewId="0">
      <selection activeCell="D9" sqref="D9:E9"/>
    </sheetView>
  </sheetViews>
  <sheetFormatPr defaultColWidth="3.42578125" defaultRowHeight="14.3" x14ac:dyDescent="0.25"/>
  <cols>
    <col min="1" max="1" width="3.42578125" style="308"/>
    <col min="2" max="2" width="4.5703125" style="308" customWidth="1"/>
    <col min="3" max="3" width="83.42578125" style="308" bestFit="1" customWidth="1"/>
    <col min="4" max="12" width="14.5703125" style="308" customWidth="1"/>
    <col min="13" max="13" width="1.28515625" style="308" customWidth="1"/>
    <col min="14" max="40" width="3.42578125" style="308"/>
    <col min="41" max="41" width="3.42578125" style="308" customWidth="1"/>
    <col min="42" max="44" width="3.42578125" style="308"/>
    <col min="45" max="45" width="3.42578125" style="308" customWidth="1"/>
    <col min="46" max="16384" width="3.42578125" style="308"/>
  </cols>
  <sheetData>
    <row r="1" spans="1:18" ht="15.7" thickBot="1" x14ac:dyDescent="0.3">
      <c r="A1" s="376"/>
      <c r="B1" s="376"/>
      <c r="C1" s="376"/>
      <c r="D1" s="377"/>
      <c r="E1" s="377"/>
      <c r="F1" s="377"/>
      <c r="G1" s="377"/>
      <c r="H1" s="377"/>
      <c r="I1" s="377"/>
      <c r="J1" s="377"/>
      <c r="K1" s="377"/>
      <c r="L1" s="377"/>
      <c r="M1" s="376"/>
      <c r="N1" s="376"/>
    </row>
    <row r="2" spans="1:18" ht="18.55" x14ac:dyDescent="0.25">
      <c r="A2" s="376"/>
      <c r="B2" s="476" t="s">
        <v>41</v>
      </c>
      <c r="C2" s="477"/>
      <c r="D2" s="477"/>
      <c r="E2" s="477"/>
      <c r="F2" s="477"/>
      <c r="G2" s="477"/>
      <c r="H2" s="477"/>
      <c r="I2" s="477"/>
      <c r="J2" s="477"/>
      <c r="K2" s="477"/>
      <c r="L2" s="477"/>
      <c r="M2" s="477"/>
      <c r="N2" s="478"/>
    </row>
    <row r="3" spans="1:18" ht="19.45" thickBot="1" x14ac:dyDescent="0.3">
      <c r="A3" s="376"/>
      <c r="B3" s="287"/>
      <c r="C3" s="288"/>
      <c r="D3" s="479"/>
      <c r="E3" s="479"/>
      <c r="F3" s="294"/>
      <c r="G3" s="294"/>
      <c r="H3" s="294"/>
      <c r="I3" s="294"/>
      <c r="J3" s="294"/>
      <c r="K3" s="294"/>
      <c r="L3" s="294"/>
      <c r="M3" s="295"/>
      <c r="N3" s="296"/>
    </row>
    <row r="4" spans="1:18" ht="18" thickBot="1" x14ac:dyDescent="0.3">
      <c r="A4" s="305"/>
      <c r="B4" s="289" t="s">
        <v>42</v>
      </c>
      <c r="C4" s="290" t="s">
        <v>18</v>
      </c>
      <c r="D4" s="482" t="str">
        <f>IF('1_Aspectos_Geográficos'!D4&lt;&gt;0,('1_Aspectos_Geográficos'!D4),"")</f>
        <v/>
      </c>
      <c r="E4" s="483"/>
      <c r="F4" s="484"/>
      <c r="H4" s="304"/>
      <c r="I4" s="304"/>
      <c r="J4" s="304"/>
      <c r="K4" s="304"/>
      <c r="L4" s="304"/>
      <c r="M4" s="8"/>
      <c r="N4" s="299"/>
    </row>
    <row r="5" spans="1:18" ht="18" thickBot="1" x14ac:dyDescent="0.3">
      <c r="A5" s="305"/>
      <c r="B5" s="289"/>
      <c r="C5" s="290"/>
      <c r="D5" s="297"/>
      <c r="E5" s="297"/>
      <c r="F5" s="297"/>
      <c r="G5" s="297"/>
      <c r="H5" s="304"/>
      <c r="I5" s="304"/>
      <c r="J5" s="304"/>
      <c r="K5" s="304"/>
      <c r="L5" s="304"/>
      <c r="M5" s="298"/>
      <c r="N5" s="299"/>
    </row>
    <row r="6" spans="1:18" ht="18" thickBot="1" x14ac:dyDescent="0.3">
      <c r="A6" s="305"/>
      <c r="B6" s="289" t="s">
        <v>43</v>
      </c>
      <c r="C6" s="290" t="s">
        <v>44</v>
      </c>
      <c r="D6" s="482" t="str">
        <f>IF('1_Aspectos_Geográficos'!D6&lt;&gt;0,('1_Aspectos_Geográficos'!D6),"")</f>
        <v/>
      </c>
      <c r="E6" s="483"/>
      <c r="F6" s="484"/>
      <c r="G6" s="304"/>
      <c r="H6" s="304"/>
      <c r="I6" s="304"/>
      <c r="J6" s="304"/>
      <c r="K6" s="304"/>
      <c r="L6" s="304"/>
      <c r="M6" s="8"/>
      <c r="N6" s="299"/>
      <c r="R6" s="305"/>
    </row>
    <row r="7" spans="1:18" ht="17.3" x14ac:dyDescent="0.25">
      <c r="A7" s="305"/>
      <c r="B7" s="289"/>
      <c r="C7" s="291"/>
      <c r="D7" s="304"/>
      <c r="E7" s="304"/>
      <c r="F7" s="304"/>
      <c r="G7" s="304"/>
      <c r="H7" s="304"/>
      <c r="I7" s="304"/>
      <c r="J7" s="304"/>
      <c r="K7" s="304"/>
      <c r="L7" s="304"/>
      <c r="M7" s="307"/>
      <c r="N7" s="299"/>
      <c r="R7" s="305"/>
    </row>
    <row r="8" spans="1:18" ht="22.45" customHeight="1" thickBot="1" x14ac:dyDescent="0.3">
      <c r="A8" s="305"/>
      <c r="B8" s="289"/>
      <c r="C8" s="485" t="s">
        <v>45</v>
      </c>
      <c r="D8" s="485"/>
      <c r="E8" s="485"/>
      <c r="F8" s="485"/>
      <c r="G8" s="485"/>
      <c r="H8" s="485"/>
      <c r="I8" s="485"/>
      <c r="J8" s="485"/>
      <c r="K8" s="485"/>
      <c r="L8" s="485"/>
      <c r="M8" s="307"/>
      <c r="N8" s="299"/>
      <c r="R8" s="305"/>
    </row>
    <row r="9" spans="1:18" ht="17.850000000000001" thickBot="1" x14ac:dyDescent="0.3">
      <c r="A9" s="305"/>
      <c r="B9" s="289" t="s">
        <v>46</v>
      </c>
      <c r="C9" s="290" t="s">
        <v>47</v>
      </c>
      <c r="D9" s="480"/>
      <c r="E9" s="481"/>
      <c r="F9" s="304"/>
      <c r="G9" s="304"/>
      <c r="H9" s="304"/>
      <c r="I9" s="304"/>
      <c r="J9" s="304"/>
      <c r="K9" s="304"/>
      <c r="L9" s="304"/>
      <c r="M9" s="307"/>
      <c r="N9" s="299"/>
      <c r="R9" s="305"/>
    </row>
    <row r="10" spans="1:18" ht="18" thickBot="1" x14ac:dyDescent="0.3">
      <c r="A10" s="305"/>
      <c r="B10" s="289"/>
      <c r="C10" s="291"/>
      <c r="D10" s="203"/>
      <c r="E10" s="203"/>
      <c r="F10" s="304"/>
      <c r="G10" s="304"/>
      <c r="H10" s="304"/>
      <c r="I10" s="304"/>
      <c r="J10" s="304"/>
      <c r="K10" s="304"/>
      <c r="L10" s="304"/>
      <c r="M10" s="307"/>
      <c r="N10" s="299"/>
      <c r="R10" s="305"/>
    </row>
    <row r="11" spans="1:18" ht="17.850000000000001" thickBot="1" x14ac:dyDescent="0.3">
      <c r="A11" s="305"/>
      <c r="B11" s="289" t="s">
        <v>48</v>
      </c>
      <c r="C11" s="290" t="s">
        <v>49</v>
      </c>
      <c r="D11" s="471"/>
      <c r="E11" s="472"/>
      <c r="F11" s="472"/>
      <c r="G11" s="473"/>
      <c r="H11" s="487" t="s">
        <v>50</v>
      </c>
      <c r="I11" s="488"/>
      <c r="J11" s="488"/>
      <c r="K11" s="489"/>
      <c r="L11" s="480"/>
      <c r="M11" s="481"/>
      <c r="N11" s="299"/>
      <c r="R11" s="305"/>
    </row>
    <row r="12" spans="1:18" ht="18" thickBot="1" x14ac:dyDescent="0.3">
      <c r="A12" s="305"/>
      <c r="B12" s="292"/>
      <c r="C12" s="293"/>
      <c r="D12" s="305"/>
      <c r="E12" s="305"/>
      <c r="F12" s="305"/>
      <c r="G12" s="305"/>
      <c r="H12" s="305"/>
      <c r="I12" s="305"/>
      <c r="J12" s="305"/>
      <c r="K12" s="306"/>
      <c r="L12" s="306"/>
      <c r="M12" s="307"/>
      <c r="N12" s="299"/>
      <c r="R12" s="305"/>
    </row>
    <row r="13" spans="1:18" ht="17.850000000000001" thickBot="1" x14ac:dyDescent="0.3">
      <c r="A13" s="307"/>
      <c r="B13" s="289" t="s">
        <v>51</v>
      </c>
      <c r="C13" s="436" t="s">
        <v>52</v>
      </c>
      <c r="D13" s="471"/>
      <c r="E13" s="472"/>
      <c r="F13" s="472"/>
      <c r="G13" s="473"/>
      <c r="H13" s="437"/>
      <c r="I13" s="438"/>
      <c r="J13" s="438"/>
      <c r="K13" s="438"/>
      <c r="L13" s="438"/>
      <c r="M13" s="307"/>
      <c r="N13" s="299"/>
      <c r="R13" s="307"/>
    </row>
    <row r="14" spans="1:18" ht="29.95" customHeight="1" thickBot="1" x14ac:dyDescent="0.3">
      <c r="A14" s="305"/>
      <c r="B14" s="309"/>
      <c r="C14" s="486" t="s">
        <v>53</v>
      </c>
      <c r="D14" s="486"/>
      <c r="E14" s="486"/>
      <c r="F14" s="486"/>
      <c r="G14" s="486"/>
      <c r="H14" s="486"/>
      <c r="I14" s="486"/>
      <c r="J14" s="486"/>
      <c r="K14" s="486"/>
      <c r="L14" s="486"/>
      <c r="M14" s="307"/>
      <c r="N14" s="299"/>
      <c r="R14" s="305"/>
    </row>
    <row r="15" spans="1:18" ht="18.75" x14ac:dyDescent="0.25">
      <c r="A15" s="305"/>
      <c r="B15" s="46"/>
      <c r="C15" s="19"/>
      <c r="D15" s="474"/>
      <c r="E15" s="474"/>
      <c r="F15" s="474"/>
      <c r="G15" s="474"/>
      <c r="H15" s="474"/>
      <c r="I15" s="474"/>
      <c r="J15" s="474"/>
      <c r="K15" s="474"/>
      <c r="L15" s="475"/>
      <c r="M15" s="22"/>
      <c r="N15" s="300"/>
      <c r="R15" s="305"/>
    </row>
    <row r="16" spans="1:18" ht="18" thickBot="1" x14ac:dyDescent="0.3">
      <c r="A16" s="376"/>
      <c r="B16" s="310"/>
      <c r="C16" s="20"/>
      <c r="D16" s="9"/>
      <c r="E16" s="9"/>
      <c r="F16" s="9"/>
      <c r="G16" s="9"/>
      <c r="H16" s="9"/>
      <c r="I16" s="9"/>
      <c r="J16" s="9"/>
      <c r="K16" s="9"/>
      <c r="L16" s="14"/>
      <c r="M16" s="10"/>
      <c r="N16" s="296"/>
      <c r="R16" s="376"/>
    </row>
    <row r="17" spans="1:18" ht="17.149999999999999" x14ac:dyDescent="0.25">
      <c r="A17" s="376"/>
      <c r="B17" s="46" t="s">
        <v>54</v>
      </c>
      <c r="C17" s="275" t="s">
        <v>55</v>
      </c>
      <c r="D17" s="273">
        <f>Ano_Ciclo + 2</f>
        <v>2023</v>
      </c>
      <c r="E17" s="273">
        <f>Ano_Ciclo + 3</f>
        <v>2024</v>
      </c>
      <c r="F17" s="273">
        <f>Ano_Ciclo + 4</f>
        <v>2025</v>
      </c>
      <c r="G17" s="273">
        <f>Ano_Ciclo + 5</f>
        <v>2026</v>
      </c>
      <c r="H17" s="273">
        <f>Ano_Ciclo + 6</f>
        <v>2027</v>
      </c>
      <c r="I17" s="273">
        <f>Ano_Ciclo + 7</f>
        <v>2028</v>
      </c>
      <c r="J17" s="273">
        <f>Ano_Ciclo + 8</f>
        <v>2029</v>
      </c>
      <c r="K17" s="273">
        <f>Ano_Ciclo + 9</f>
        <v>2030</v>
      </c>
      <c r="L17" s="273">
        <f>Ano_Ciclo + 10</f>
        <v>2031</v>
      </c>
      <c r="M17" s="10"/>
      <c r="N17" s="296"/>
      <c r="R17" s="376"/>
    </row>
    <row r="18" spans="1:18" ht="17.149999999999999" x14ac:dyDescent="0.25">
      <c r="A18" s="378"/>
      <c r="B18" s="311"/>
      <c r="C18" s="16" t="s">
        <v>56</v>
      </c>
      <c r="D18" s="371">
        <f>SUM(D19:D23)</f>
        <v>0</v>
      </c>
      <c r="E18" s="371">
        <f t="shared" ref="E18:L18" si="0">SUM(E19:E23)</f>
        <v>0</v>
      </c>
      <c r="F18" s="371">
        <f t="shared" si="0"/>
        <v>0</v>
      </c>
      <c r="G18" s="371">
        <f t="shared" si="0"/>
        <v>0</v>
      </c>
      <c r="H18" s="371">
        <f t="shared" si="0"/>
        <v>0</v>
      </c>
      <c r="I18" s="371">
        <f t="shared" si="0"/>
        <v>0</v>
      </c>
      <c r="J18" s="371">
        <f t="shared" si="0"/>
        <v>0</v>
      </c>
      <c r="K18" s="371">
        <f t="shared" si="0"/>
        <v>0</v>
      </c>
      <c r="L18" s="371">
        <f t="shared" si="0"/>
        <v>0</v>
      </c>
      <c r="M18" s="10"/>
      <c r="N18" s="301"/>
      <c r="O18" s="378"/>
      <c r="R18" s="383"/>
    </row>
    <row r="19" spans="1:18" ht="17.3" x14ac:dyDescent="0.25">
      <c r="A19" s="379"/>
      <c r="B19" s="312"/>
      <c r="C19" s="27" t="s">
        <v>57</v>
      </c>
      <c r="D19" s="372"/>
      <c r="E19" s="372"/>
      <c r="F19" s="372"/>
      <c r="G19" s="372"/>
      <c r="H19" s="372"/>
      <c r="I19" s="372"/>
      <c r="J19" s="372"/>
      <c r="K19" s="372"/>
      <c r="L19" s="372"/>
      <c r="M19" s="10"/>
      <c r="N19" s="302"/>
      <c r="O19" s="379"/>
      <c r="R19" s="378"/>
    </row>
    <row r="20" spans="1:18" ht="17.3" x14ac:dyDescent="0.25">
      <c r="A20" s="379"/>
      <c r="B20" s="312"/>
      <c r="C20" s="28" t="s">
        <v>58</v>
      </c>
      <c r="D20" s="372"/>
      <c r="E20" s="372"/>
      <c r="F20" s="372"/>
      <c r="G20" s="372"/>
      <c r="H20" s="372"/>
      <c r="I20" s="372"/>
      <c r="J20" s="372"/>
      <c r="K20" s="372"/>
      <c r="L20" s="372"/>
      <c r="M20" s="10"/>
      <c r="N20" s="302"/>
      <c r="O20" s="379"/>
      <c r="R20" s="379"/>
    </row>
    <row r="21" spans="1:18" ht="17.149999999999999" x14ac:dyDescent="0.25">
      <c r="A21" s="379"/>
      <c r="B21" s="312"/>
      <c r="C21" s="28" t="s">
        <v>59</v>
      </c>
      <c r="D21" s="372"/>
      <c r="E21" s="372"/>
      <c r="F21" s="372"/>
      <c r="G21" s="372"/>
      <c r="H21" s="372"/>
      <c r="I21" s="372"/>
      <c r="J21" s="372"/>
      <c r="K21" s="372"/>
      <c r="L21" s="372"/>
      <c r="M21" s="10"/>
      <c r="N21" s="302"/>
      <c r="O21" s="379"/>
      <c r="R21" s="379"/>
    </row>
    <row r="22" spans="1:18" ht="17.3" x14ac:dyDescent="0.25">
      <c r="A22" s="379"/>
      <c r="B22" s="312"/>
      <c r="C22" s="28" t="s">
        <v>60</v>
      </c>
      <c r="D22" s="372"/>
      <c r="E22" s="372"/>
      <c r="F22" s="372"/>
      <c r="G22" s="372"/>
      <c r="H22" s="372"/>
      <c r="I22" s="372"/>
      <c r="J22" s="372"/>
      <c r="K22" s="372"/>
      <c r="L22" s="372"/>
      <c r="M22" s="10"/>
      <c r="N22" s="302"/>
      <c r="O22" s="379"/>
      <c r="R22" s="379"/>
    </row>
    <row r="23" spans="1:18" ht="17.3" x14ac:dyDescent="0.25">
      <c r="A23" s="379"/>
      <c r="B23" s="312"/>
      <c r="C23" s="28" t="s">
        <v>61</v>
      </c>
      <c r="D23" s="372"/>
      <c r="E23" s="372"/>
      <c r="F23" s="372"/>
      <c r="G23" s="372"/>
      <c r="H23" s="372"/>
      <c r="I23" s="372"/>
      <c r="J23" s="372"/>
      <c r="K23" s="372"/>
      <c r="L23" s="372"/>
      <c r="M23" s="10"/>
      <c r="N23" s="302"/>
      <c r="O23" s="379"/>
      <c r="R23" s="379"/>
    </row>
    <row r="24" spans="1:18" ht="17.149999999999999" x14ac:dyDescent="0.25">
      <c r="A24" s="379"/>
      <c r="B24" s="312"/>
      <c r="C24" s="15" t="s">
        <v>62</v>
      </c>
      <c r="D24" s="371">
        <f>D25+D26</f>
        <v>0</v>
      </c>
      <c r="E24" s="371">
        <f t="shared" ref="E24:L24" si="1">E25+E26</f>
        <v>0</v>
      </c>
      <c r="F24" s="371">
        <f t="shared" si="1"/>
        <v>0</v>
      </c>
      <c r="G24" s="371">
        <f t="shared" si="1"/>
        <v>0</v>
      </c>
      <c r="H24" s="371">
        <f t="shared" si="1"/>
        <v>0</v>
      </c>
      <c r="I24" s="371">
        <f t="shared" si="1"/>
        <v>0</v>
      </c>
      <c r="J24" s="371">
        <f t="shared" si="1"/>
        <v>0</v>
      </c>
      <c r="K24" s="371">
        <f t="shared" si="1"/>
        <v>0</v>
      </c>
      <c r="L24" s="371">
        <f t="shared" si="1"/>
        <v>0</v>
      </c>
      <c r="M24" s="10"/>
      <c r="N24" s="302"/>
      <c r="O24" s="379"/>
      <c r="R24" s="379"/>
    </row>
    <row r="25" spans="1:18" ht="17.3" x14ac:dyDescent="0.25">
      <c r="A25" s="379"/>
      <c r="B25" s="312"/>
      <c r="C25" s="27" t="s">
        <v>63</v>
      </c>
      <c r="D25" s="372"/>
      <c r="E25" s="372"/>
      <c r="F25" s="372"/>
      <c r="G25" s="372"/>
      <c r="H25" s="372"/>
      <c r="I25" s="372"/>
      <c r="J25" s="372"/>
      <c r="K25" s="372"/>
      <c r="L25" s="372"/>
      <c r="M25" s="10"/>
      <c r="N25" s="302"/>
      <c r="O25" s="379"/>
      <c r="R25" s="379"/>
    </row>
    <row r="26" spans="1:18" ht="17.3" x14ac:dyDescent="0.25">
      <c r="A26" s="379"/>
      <c r="B26" s="312"/>
      <c r="C26" s="28" t="s">
        <v>64</v>
      </c>
      <c r="D26" s="372"/>
      <c r="E26" s="372"/>
      <c r="F26" s="372"/>
      <c r="G26" s="372"/>
      <c r="H26" s="372"/>
      <c r="I26" s="372"/>
      <c r="J26" s="372"/>
      <c r="K26" s="372"/>
      <c r="L26" s="372"/>
      <c r="M26" s="10"/>
      <c r="N26" s="302"/>
      <c r="O26" s="379"/>
      <c r="R26" s="379"/>
    </row>
    <row r="27" spans="1:18" ht="16.600000000000001" customHeight="1" x14ac:dyDescent="0.25">
      <c r="A27" s="379"/>
      <c r="B27" s="312"/>
      <c r="C27" s="15" t="s">
        <v>65</v>
      </c>
      <c r="D27" s="372"/>
      <c r="E27" s="372"/>
      <c r="F27" s="372"/>
      <c r="G27" s="372"/>
      <c r="H27" s="372"/>
      <c r="I27" s="372"/>
      <c r="J27" s="372"/>
      <c r="K27" s="372"/>
      <c r="L27" s="372"/>
      <c r="M27" s="10"/>
      <c r="N27" s="302"/>
      <c r="O27" s="380"/>
      <c r="R27" s="379"/>
    </row>
    <row r="28" spans="1:18" ht="17.149999999999999" x14ac:dyDescent="0.25">
      <c r="A28" s="379"/>
      <c r="B28" s="312"/>
      <c r="C28" s="29" t="s">
        <v>66</v>
      </c>
      <c r="D28" s="372"/>
      <c r="E28" s="372"/>
      <c r="F28" s="372"/>
      <c r="G28" s="372"/>
      <c r="H28" s="372"/>
      <c r="I28" s="372"/>
      <c r="J28" s="372"/>
      <c r="K28" s="372"/>
      <c r="L28" s="372"/>
      <c r="M28" s="10"/>
      <c r="N28" s="302"/>
      <c r="O28" s="379"/>
      <c r="R28" s="379"/>
    </row>
    <row r="29" spans="1:18" ht="17.3" x14ac:dyDescent="0.25">
      <c r="A29" s="379"/>
      <c r="B29" s="312"/>
      <c r="C29" s="274" t="s">
        <v>67</v>
      </c>
      <c r="D29" s="373">
        <f>IF(D36=0,0,(D32/(D36/1000))*100)</f>
        <v>0</v>
      </c>
      <c r="E29" s="373">
        <f t="shared" ref="E29:L29" si="2">IF(E36=0,0,(E32/(E36/1000))*100)</f>
        <v>0</v>
      </c>
      <c r="F29" s="373">
        <f t="shared" si="2"/>
        <v>0</v>
      </c>
      <c r="G29" s="373">
        <f t="shared" si="2"/>
        <v>0</v>
      </c>
      <c r="H29" s="373">
        <f t="shared" si="2"/>
        <v>0</v>
      </c>
      <c r="I29" s="373">
        <f t="shared" si="2"/>
        <v>0</v>
      </c>
      <c r="J29" s="373">
        <f t="shared" si="2"/>
        <v>0</v>
      </c>
      <c r="K29" s="373">
        <f t="shared" si="2"/>
        <v>0</v>
      </c>
      <c r="L29" s="373">
        <f t="shared" si="2"/>
        <v>0</v>
      </c>
      <c r="M29" s="10"/>
      <c r="N29" s="302"/>
      <c r="O29" s="379"/>
      <c r="R29" s="379"/>
    </row>
    <row r="30" spans="1:18" ht="17.149999999999999" x14ac:dyDescent="0.25">
      <c r="A30" s="379"/>
      <c r="B30" s="312"/>
      <c r="C30" s="274" t="s">
        <v>68</v>
      </c>
      <c r="D30" s="373">
        <f>IF(D31=0,0,D28/D31*100)</f>
        <v>0</v>
      </c>
      <c r="E30" s="373">
        <f t="shared" ref="E30:L30" si="3">IF(E31=0,0,E28/E31*100)</f>
        <v>0</v>
      </c>
      <c r="F30" s="373">
        <f t="shared" si="3"/>
        <v>0</v>
      </c>
      <c r="G30" s="373">
        <f t="shared" si="3"/>
        <v>0</v>
      </c>
      <c r="H30" s="373">
        <f t="shared" si="3"/>
        <v>0</v>
      </c>
      <c r="I30" s="373">
        <f t="shared" si="3"/>
        <v>0</v>
      </c>
      <c r="J30" s="373">
        <f t="shared" si="3"/>
        <v>0</v>
      </c>
      <c r="K30" s="373">
        <f t="shared" si="3"/>
        <v>0</v>
      </c>
      <c r="L30" s="373">
        <f t="shared" si="3"/>
        <v>0</v>
      </c>
      <c r="M30" s="10"/>
      <c r="N30" s="302"/>
      <c r="O30" s="379"/>
      <c r="R30" s="379"/>
    </row>
    <row r="31" spans="1:18" ht="17.3" x14ac:dyDescent="0.25">
      <c r="A31" s="381"/>
      <c r="B31" s="312"/>
      <c r="C31" s="16" t="s">
        <v>69</v>
      </c>
      <c r="D31" s="371">
        <f>D18+D27+D28</f>
        <v>0</v>
      </c>
      <c r="E31" s="371">
        <f t="shared" ref="E31:L31" si="4">E18+E27+E28</f>
        <v>0</v>
      </c>
      <c r="F31" s="371">
        <f t="shared" si="4"/>
        <v>0</v>
      </c>
      <c r="G31" s="371">
        <f t="shared" si="4"/>
        <v>0</v>
      </c>
      <c r="H31" s="371">
        <f t="shared" si="4"/>
        <v>0</v>
      </c>
      <c r="I31" s="371">
        <f t="shared" si="4"/>
        <v>0</v>
      </c>
      <c r="J31" s="371">
        <f t="shared" si="4"/>
        <v>0</v>
      </c>
      <c r="K31" s="371">
        <f t="shared" si="4"/>
        <v>0</v>
      </c>
      <c r="L31" s="371">
        <f t="shared" si="4"/>
        <v>0</v>
      </c>
      <c r="M31" s="10"/>
      <c r="N31" s="303"/>
      <c r="O31" s="381"/>
      <c r="R31" s="379"/>
    </row>
    <row r="32" spans="1:18" ht="17.149999999999999" x14ac:dyDescent="0.25">
      <c r="A32" s="381"/>
      <c r="B32" s="312"/>
      <c r="C32" s="24" t="s">
        <v>70</v>
      </c>
      <c r="D32" s="374">
        <f>D31/8760</f>
        <v>0</v>
      </c>
      <c r="E32" s="374">
        <f>E31/8760</f>
        <v>0</v>
      </c>
      <c r="F32" s="374">
        <f>F31/8760</f>
        <v>0</v>
      </c>
      <c r="G32" s="374">
        <f>G31/8784</f>
        <v>0</v>
      </c>
      <c r="H32" s="374">
        <f>H31/8760</f>
        <v>0</v>
      </c>
      <c r="I32" s="374">
        <f>I31/8760</f>
        <v>0</v>
      </c>
      <c r="J32" s="374">
        <f>J31/8760</f>
        <v>0</v>
      </c>
      <c r="K32" s="374">
        <f>K31/8784</f>
        <v>0</v>
      </c>
      <c r="L32" s="374">
        <f>L31/8760</f>
        <v>0</v>
      </c>
      <c r="M32" s="10"/>
      <c r="N32" s="303"/>
      <c r="O32" s="381"/>
      <c r="R32" s="381"/>
    </row>
    <row r="33" spans="1:18" ht="17.149999999999999" x14ac:dyDescent="0.25">
      <c r="A33" s="379"/>
      <c r="B33" s="312"/>
      <c r="C33" s="274" t="s">
        <v>71</v>
      </c>
      <c r="D33" s="375">
        <f>D18+D28</f>
        <v>0</v>
      </c>
      <c r="E33" s="375">
        <f t="shared" ref="E33:L33" si="5">E18+E28</f>
        <v>0</v>
      </c>
      <c r="F33" s="375">
        <f t="shared" si="5"/>
        <v>0</v>
      </c>
      <c r="G33" s="375">
        <f t="shared" si="5"/>
        <v>0</v>
      </c>
      <c r="H33" s="375">
        <f t="shared" si="5"/>
        <v>0</v>
      </c>
      <c r="I33" s="375">
        <f t="shared" si="5"/>
        <v>0</v>
      </c>
      <c r="J33" s="375">
        <f t="shared" si="5"/>
        <v>0</v>
      </c>
      <c r="K33" s="375">
        <f t="shared" si="5"/>
        <v>0</v>
      </c>
      <c r="L33" s="375">
        <f t="shared" si="5"/>
        <v>0</v>
      </c>
      <c r="M33" s="10"/>
      <c r="N33" s="302"/>
      <c r="O33" s="379"/>
      <c r="R33" s="381"/>
    </row>
    <row r="34" spans="1:18" ht="17.149999999999999" x14ac:dyDescent="0.25">
      <c r="A34" s="379"/>
      <c r="B34" s="312"/>
      <c r="C34" s="24" t="s">
        <v>72</v>
      </c>
      <c r="D34" s="372"/>
      <c r="E34" s="372"/>
      <c r="F34" s="372"/>
      <c r="G34" s="372"/>
      <c r="H34" s="372"/>
      <c r="I34" s="372"/>
      <c r="J34" s="372"/>
      <c r="K34" s="372"/>
      <c r="L34" s="372"/>
      <c r="M34" s="10"/>
      <c r="N34" s="302"/>
      <c r="O34" s="379"/>
      <c r="R34" s="384"/>
    </row>
    <row r="35" spans="1:18" ht="17.3" x14ac:dyDescent="0.25">
      <c r="A35" s="379"/>
      <c r="B35" s="312"/>
      <c r="C35" s="24" t="s">
        <v>73</v>
      </c>
      <c r="D35" s="372"/>
      <c r="E35" s="372"/>
      <c r="F35" s="372"/>
      <c r="G35" s="372"/>
      <c r="H35" s="372"/>
      <c r="I35" s="372"/>
      <c r="J35" s="372"/>
      <c r="K35" s="372"/>
      <c r="L35" s="372"/>
      <c r="M35" s="10"/>
      <c r="N35" s="302"/>
      <c r="O35" s="379"/>
      <c r="R35" s="384"/>
    </row>
    <row r="36" spans="1:18" ht="17.3" x14ac:dyDescent="0.25">
      <c r="A36" s="381"/>
      <c r="B36" s="313"/>
      <c r="C36" s="16" t="s">
        <v>74</v>
      </c>
      <c r="D36" s="371">
        <f>D34+D35</f>
        <v>0</v>
      </c>
      <c r="E36" s="371">
        <f t="shared" ref="E36:L36" si="6">E34+E35</f>
        <v>0</v>
      </c>
      <c r="F36" s="371">
        <f t="shared" si="6"/>
        <v>0</v>
      </c>
      <c r="G36" s="371">
        <f t="shared" si="6"/>
        <v>0</v>
      </c>
      <c r="H36" s="371">
        <f t="shared" si="6"/>
        <v>0</v>
      </c>
      <c r="I36" s="371">
        <f t="shared" si="6"/>
        <v>0</v>
      </c>
      <c r="J36" s="371">
        <f t="shared" si="6"/>
        <v>0</v>
      </c>
      <c r="K36" s="371">
        <f t="shared" si="6"/>
        <v>0</v>
      </c>
      <c r="L36" s="371">
        <f t="shared" si="6"/>
        <v>0</v>
      </c>
      <c r="M36" s="10"/>
      <c r="N36" s="303"/>
      <c r="O36" s="381"/>
      <c r="R36" s="384"/>
    </row>
    <row r="37" spans="1:18" ht="18" thickBot="1" x14ac:dyDescent="0.3">
      <c r="A37" s="376"/>
      <c r="B37" s="312"/>
      <c r="C37" s="21"/>
      <c r="D37" s="17"/>
      <c r="E37" s="17"/>
      <c r="F37" s="17"/>
      <c r="G37" s="17"/>
      <c r="H37" s="17"/>
      <c r="I37" s="17"/>
      <c r="J37" s="17"/>
      <c r="K37" s="17"/>
      <c r="L37" s="18"/>
      <c r="M37" s="10"/>
      <c r="N37" s="296"/>
      <c r="O37" s="376"/>
    </row>
    <row r="38" spans="1:18" ht="17.3" x14ac:dyDescent="0.25">
      <c r="A38" s="382"/>
      <c r="B38" s="314"/>
      <c r="C38" s="4" t="s">
        <v>75</v>
      </c>
      <c r="D38" s="316"/>
      <c r="E38" s="316"/>
      <c r="F38" s="316"/>
      <c r="G38" s="316"/>
      <c r="H38" s="316"/>
      <c r="I38" s="316"/>
      <c r="J38" s="316"/>
      <c r="K38" s="316"/>
      <c r="L38" s="316"/>
      <c r="M38" s="307"/>
      <c r="N38" s="317"/>
      <c r="O38" s="382"/>
    </row>
    <row r="39" spans="1:18" ht="15.7" thickBot="1" x14ac:dyDescent="0.3">
      <c r="A39" s="376"/>
      <c r="B39" s="315"/>
      <c r="C39" s="318"/>
      <c r="D39" s="319"/>
      <c r="E39" s="319"/>
      <c r="F39" s="319"/>
      <c r="G39" s="319"/>
      <c r="H39" s="319"/>
      <c r="I39" s="319"/>
      <c r="J39" s="319"/>
      <c r="K39" s="319"/>
      <c r="L39" s="319"/>
      <c r="M39" s="318"/>
      <c r="N39" s="320"/>
      <c r="O39" s="376"/>
    </row>
    <row r="40" spans="1:18" ht="15" x14ac:dyDescent="0.25">
      <c r="A40" s="376"/>
      <c r="B40" s="376"/>
      <c r="C40" s="376"/>
      <c r="D40" s="377"/>
      <c r="E40" s="377"/>
      <c r="F40" s="377"/>
      <c r="G40" s="377"/>
      <c r="H40" s="377"/>
      <c r="I40" s="377"/>
      <c r="J40" s="377"/>
      <c r="K40" s="377"/>
      <c r="L40" s="377"/>
      <c r="M40" s="376"/>
      <c r="N40" s="376"/>
      <c r="O40" s="376"/>
    </row>
  </sheetData>
  <sheetProtection selectLockedCells="1"/>
  <protectedRanges>
    <protectedRange sqref="L11" name="Intervalo3"/>
    <protectedRange sqref="D9 D11 D13" name="Intervalo2"/>
    <protectedRange sqref="D25:L28 D34:L35 D19:L23" name="preencher_2"/>
  </protectedRanges>
  <mergeCells count="12">
    <mergeCell ref="D13:G13"/>
    <mergeCell ref="D15:L15"/>
    <mergeCell ref="B2:N2"/>
    <mergeCell ref="D3:E3"/>
    <mergeCell ref="D9:E9"/>
    <mergeCell ref="D11:G11"/>
    <mergeCell ref="L11:M11"/>
    <mergeCell ref="D4:F4"/>
    <mergeCell ref="D6:F6"/>
    <mergeCell ref="C8:L8"/>
    <mergeCell ref="C14:L14"/>
    <mergeCell ref="H11:K11"/>
  </mergeCells>
  <dataValidations count="2">
    <dataValidation operator="lessThan" allowBlank="1" showInputMessage="1" showErrorMessage="1" error="Dado inválido._x000a_Preencher somente com número." sqref="D32:L32" xr:uid="{00000000-0002-0000-0200-000000000000}"/>
    <dataValidation type="whole" operator="lessThan" allowBlank="1" showInputMessage="1" showErrorMessage="1" error="Dado inválido._x000a_Preencher somente com número." sqref="D24:L24 D31:L31 D36:L36 D33:L33 D18:L18" xr:uid="{00000000-0002-0000-0200-000001000000}">
      <formula1>1000000000000</formula1>
    </dataValidation>
  </dataValidations>
  <pageMargins left="0.51181102362204722" right="0.51181102362204722" top="0.78740157480314965" bottom="0.78740157480314965" header="0.31496062992125984" footer="0.31496062992125984"/>
  <pageSetup paperSize="9" scale="43" orientation="landscape" r:id="rId1"/>
  <ignoredErrors>
    <ignoredError sqref="G32 K3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tabColor rgb="FF92D050"/>
  </sheetPr>
  <dimension ref="B1:BB236"/>
  <sheetViews>
    <sheetView showGridLines="0" topLeftCell="B2" zoomScale="60" zoomScaleNormal="60" zoomScaleSheetLayoutView="115" zoomScalePageLayoutView="70" workbookViewId="0">
      <selection activeCell="D13" sqref="D13"/>
    </sheetView>
  </sheetViews>
  <sheetFormatPr defaultRowHeight="14.3" x14ac:dyDescent="0.25"/>
  <cols>
    <col min="1" max="1" width="2.5703125" style="26" customWidth="1"/>
    <col min="2" max="2" width="5" style="26" bestFit="1" customWidth="1"/>
    <col min="3" max="3" width="52.7109375" style="26" customWidth="1"/>
    <col min="4" max="15" width="13.42578125" style="26" customWidth="1"/>
    <col min="16" max="16" width="9.42578125" style="26" bestFit="1" customWidth="1"/>
    <col min="17" max="17" width="1.140625" style="49" customWidth="1"/>
    <col min="18" max="18" width="2.85546875" style="48" customWidth="1"/>
    <col min="19" max="19" width="5.7109375" style="48" customWidth="1"/>
    <col min="20" max="20" width="33.140625" style="26" bestFit="1" customWidth="1"/>
    <col min="21" max="21" width="15" style="49" customWidth="1"/>
    <col min="22" max="22" width="21" style="26" bestFit="1" customWidth="1"/>
    <col min="23" max="34" width="9.42578125" style="26" customWidth="1"/>
    <col min="35" max="35" width="9.42578125" style="49" customWidth="1"/>
    <col min="36" max="37" width="9.42578125" style="48" customWidth="1"/>
    <col min="38" max="39" width="9.42578125" style="49" customWidth="1"/>
    <col min="40" max="53" width="9.42578125" style="26" customWidth="1"/>
    <col min="54" max="54" width="9.42578125" style="48" customWidth="1"/>
    <col min="55" max="59" width="9.42578125" style="26" customWidth="1"/>
    <col min="60" max="257" width="9.140625" style="26"/>
    <col min="258" max="258" width="5.42578125" style="26" customWidth="1"/>
    <col min="259" max="259" width="57.5703125" style="26" customWidth="1"/>
    <col min="260" max="271" width="8.85546875" style="26" customWidth="1"/>
    <col min="272" max="272" width="11.85546875" style="26" customWidth="1"/>
    <col min="273" max="273" width="1.140625" style="26" customWidth="1"/>
    <col min="274" max="275" width="5.7109375" style="26" customWidth="1"/>
    <col min="276" max="276" width="5.42578125" style="26" customWidth="1"/>
    <col min="277" max="277" width="58.140625" style="26" customWidth="1"/>
    <col min="278" max="289" width="9" style="26" customWidth="1"/>
    <col min="290" max="290" width="11.85546875" style="26" customWidth="1"/>
    <col min="291" max="291" width="1.140625" style="26" customWidth="1"/>
    <col min="292" max="293" width="5.7109375" style="26" customWidth="1"/>
    <col min="294" max="294" width="5.85546875" style="26" customWidth="1"/>
    <col min="295" max="295" width="60" style="26" bestFit="1" customWidth="1"/>
    <col min="296" max="307" width="9" style="26" customWidth="1"/>
    <col min="308" max="308" width="11.85546875" style="26" customWidth="1"/>
    <col min="309" max="309" width="1.140625" style="26" customWidth="1"/>
    <col min="310" max="310" width="5.7109375" style="26" customWidth="1"/>
    <col min="311" max="513" width="9.140625" style="26"/>
    <col min="514" max="514" width="5.42578125" style="26" customWidth="1"/>
    <col min="515" max="515" width="57.5703125" style="26" customWidth="1"/>
    <col min="516" max="527" width="8.85546875" style="26" customWidth="1"/>
    <col min="528" max="528" width="11.85546875" style="26" customWidth="1"/>
    <col min="529" max="529" width="1.140625" style="26" customWidth="1"/>
    <col min="530" max="531" width="5.7109375" style="26" customWidth="1"/>
    <col min="532" max="532" width="5.42578125" style="26" customWidth="1"/>
    <col min="533" max="533" width="58.140625" style="26" customWidth="1"/>
    <col min="534" max="545" width="9" style="26" customWidth="1"/>
    <col min="546" max="546" width="11.85546875" style="26" customWidth="1"/>
    <col min="547" max="547" width="1.140625" style="26" customWidth="1"/>
    <col min="548" max="549" width="5.7109375" style="26" customWidth="1"/>
    <col min="550" max="550" width="5.85546875" style="26" customWidth="1"/>
    <col min="551" max="551" width="60" style="26" bestFit="1" customWidth="1"/>
    <col min="552" max="563" width="9" style="26" customWidth="1"/>
    <col min="564" max="564" width="11.85546875" style="26" customWidth="1"/>
    <col min="565" max="565" width="1.140625" style="26" customWidth="1"/>
    <col min="566" max="566" width="5.7109375" style="26" customWidth="1"/>
    <col min="567" max="769" width="9.140625" style="26"/>
    <col min="770" max="770" width="5.42578125" style="26" customWidth="1"/>
    <col min="771" max="771" width="57.5703125" style="26" customWidth="1"/>
    <col min="772" max="783" width="8.85546875" style="26" customWidth="1"/>
    <col min="784" max="784" width="11.85546875" style="26" customWidth="1"/>
    <col min="785" max="785" width="1.140625" style="26" customWidth="1"/>
    <col min="786" max="787" width="5.7109375" style="26" customWidth="1"/>
    <col min="788" max="788" width="5.42578125" style="26" customWidth="1"/>
    <col min="789" max="789" width="58.140625" style="26" customWidth="1"/>
    <col min="790" max="801" width="9" style="26" customWidth="1"/>
    <col min="802" max="802" width="11.85546875" style="26" customWidth="1"/>
    <col min="803" max="803" width="1.140625" style="26" customWidth="1"/>
    <col min="804" max="805" width="5.7109375" style="26" customWidth="1"/>
    <col min="806" max="806" width="5.85546875" style="26" customWidth="1"/>
    <col min="807" max="807" width="60" style="26" bestFit="1" customWidth="1"/>
    <col min="808" max="819" width="9" style="26" customWidth="1"/>
    <col min="820" max="820" width="11.85546875" style="26" customWidth="1"/>
    <col min="821" max="821" width="1.140625" style="26" customWidth="1"/>
    <col min="822" max="822" width="5.7109375" style="26" customWidth="1"/>
    <col min="823" max="1025" width="9.140625" style="26"/>
    <col min="1026" max="1026" width="5.42578125" style="26" customWidth="1"/>
    <col min="1027" max="1027" width="57.5703125" style="26" customWidth="1"/>
    <col min="1028" max="1039" width="8.85546875" style="26" customWidth="1"/>
    <col min="1040" max="1040" width="11.85546875" style="26" customWidth="1"/>
    <col min="1041" max="1041" width="1.140625" style="26" customWidth="1"/>
    <col min="1042" max="1043" width="5.7109375" style="26" customWidth="1"/>
    <col min="1044" max="1044" width="5.42578125" style="26" customWidth="1"/>
    <col min="1045" max="1045" width="58.140625" style="26" customWidth="1"/>
    <col min="1046" max="1057" width="9" style="26" customWidth="1"/>
    <col min="1058" max="1058" width="11.85546875" style="26" customWidth="1"/>
    <col min="1059" max="1059" width="1.140625" style="26" customWidth="1"/>
    <col min="1060" max="1061" width="5.7109375" style="26" customWidth="1"/>
    <col min="1062" max="1062" width="5.85546875" style="26" customWidth="1"/>
    <col min="1063" max="1063" width="60" style="26" bestFit="1" customWidth="1"/>
    <col min="1064" max="1075" width="9" style="26" customWidth="1"/>
    <col min="1076" max="1076" width="11.85546875" style="26" customWidth="1"/>
    <col min="1077" max="1077" width="1.140625" style="26" customWidth="1"/>
    <col min="1078" max="1078" width="5.7109375" style="26" customWidth="1"/>
    <col min="1079" max="1281" width="9.140625" style="26"/>
    <col min="1282" max="1282" width="5.42578125" style="26" customWidth="1"/>
    <col min="1283" max="1283" width="57.5703125" style="26" customWidth="1"/>
    <col min="1284" max="1295" width="8.85546875" style="26" customWidth="1"/>
    <col min="1296" max="1296" width="11.85546875" style="26" customWidth="1"/>
    <col min="1297" max="1297" width="1.140625" style="26" customWidth="1"/>
    <col min="1298" max="1299" width="5.7109375" style="26" customWidth="1"/>
    <col min="1300" max="1300" width="5.42578125" style="26" customWidth="1"/>
    <col min="1301" max="1301" width="58.140625" style="26" customWidth="1"/>
    <col min="1302" max="1313" width="9" style="26" customWidth="1"/>
    <col min="1314" max="1314" width="11.85546875" style="26" customWidth="1"/>
    <col min="1315" max="1315" width="1.140625" style="26" customWidth="1"/>
    <col min="1316" max="1317" width="5.7109375" style="26" customWidth="1"/>
    <col min="1318" max="1318" width="5.85546875" style="26" customWidth="1"/>
    <col min="1319" max="1319" width="60" style="26" bestFit="1" customWidth="1"/>
    <col min="1320" max="1331" width="9" style="26" customWidth="1"/>
    <col min="1332" max="1332" width="11.85546875" style="26" customWidth="1"/>
    <col min="1333" max="1333" width="1.140625" style="26" customWidth="1"/>
    <col min="1334" max="1334" width="5.7109375" style="26" customWidth="1"/>
    <col min="1335" max="1537" width="9.140625" style="26"/>
    <col min="1538" max="1538" width="5.42578125" style="26" customWidth="1"/>
    <col min="1539" max="1539" width="57.5703125" style="26" customWidth="1"/>
    <col min="1540" max="1551" width="8.85546875" style="26" customWidth="1"/>
    <col min="1552" max="1552" width="11.85546875" style="26" customWidth="1"/>
    <col min="1553" max="1553" width="1.140625" style="26" customWidth="1"/>
    <col min="1554" max="1555" width="5.7109375" style="26" customWidth="1"/>
    <col min="1556" max="1556" width="5.42578125" style="26" customWidth="1"/>
    <col min="1557" max="1557" width="58.140625" style="26" customWidth="1"/>
    <col min="1558" max="1569" width="9" style="26" customWidth="1"/>
    <col min="1570" max="1570" width="11.85546875" style="26" customWidth="1"/>
    <col min="1571" max="1571" width="1.140625" style="26" customWidth="1"/>
    <col min="1572" max="1573" width="5.7109375" style="26" customWidth="1"/>
    <col min="1574" max="1574" width="5.85546875" style="26" customWidth="1"/>
    <col min="1575" max="1575" width="60" style="26" bestFit="1" customWidth="1"/>
    <col min="1576" max="1587" width="9" style="26" customWidth="1"/>
    <col min="1588" max="1588" width="11.85546875" style="26" customWidth="1"/>
    <col min="1589" max="1589" width="1.140625" style="26" customWidth="1"/>
    <col min="1590" max="1590" width="5.7109375" style="26" customWidth="1"/>
    <col min="1591" max="1793" width="9.140625" style="26"/>
    <col min="1794" max="1794" width="5.42578125" style="26" customWidth="1"/>
    <col min="1795" max="1795" width="57.5703125" style="26" customWidth="1"/>
    <col min="1796" max="1807" width="8.85546875" style="26" customWidth="1"/>
    <col min="1808" max="1808" width="11.85546875" style="26" customWidth="1"/>
    <col min="1809" max="1809" width="1.140625" style="26" customWidth="1"/>
    <col min="1810" max="1811" width="5.7109375" style="26" customWidth="1"/>
    <col min="1812" max="1812" width="5.42578125" style="26" customWidth="1"/>
    <col min="1813" max="1813" width="58.140625" style="26" customWidth="1"/>
    <col min="1814" max="1825" width="9" style="26" customWidth="1"/>
    <col min="1826" max="1826" width="11.85546875" style="26" customWidth="1"/>
    <col min="1827" max="1827" width="1.140625" style="26" customWidth="1"/>
    <col min="1828" max="1829" width="5.7109375" style="26" customWidth="1"/>
    <col min="1830" max="1830" width="5.85546875" style="26" customWidth="1"/>
    <col min="1831" max="1831" width="60" style="26" bestFit="1" customWidth="1"/>
    <col min="1832" max="1843" width="9" style="26" customWidth="1"/>
    <col min="1844" max="1844" width="11.85546875" style="26" customWidth="1"/>
    <col min="1845" max="1845" width="1.140625" style="26" customWidth="1"/>
    <col min="1846" max="1846" width="5.7109375" style="26" customWidth="1"/>
    <col min="1847" max="2049" width="9.140625" style="26"/>
    <col min="2050" max="2050" width="5.42578125" style="26" customWidth="1"/>
    <col min="2051" max="2051" width="57.5703125" style="26" customWidth="1"/>
    <col min="2052" max="2063" width="8.85546875" style="26" customWidth="1"/>
    <col min="2064" max="2064" width="11.85546875" style="26" customWidth="1"/>
    <col min="2065" max="2065" width="1.140625" style="26" customWidth="1"/>
    <col min="2066" max="2067" width="5.7109375" style="26" customWidth="1"/>
    <col min="2068" max="2068" width="5.42578125" style="26" customWidth="1"/>
    <col min="2069" max="2069" width="58.140625" style="26" customWidth="1"/>
    <col min="2070" max="2081" width="9" style="26" customWidth="1"/>
    <col min="2082" max="2082" width="11.85546875" style="26" customWidth="1"/>
    <col min="2083" max="2083" width="1.140625" style="26" customWidth="1"/>
    <col min="2084" max="2085" width="5.7109375" style="26" customWidth="1"/>
    <col min="2086" max="2086" width="5.85546875" style="26" customWidth="1"/>
    <col min="2087" max="2087" width="60" style="26" bestFit="1" customWidth="1"/>
    <col min="2088" max="2099" width="9" style="26" customWidth="1"/>
    <col min="2100" max="2100" width="11.85546875" style="26" customWidth="1"/>
    <col min="2101" max="2101" width="1.140625" style="26" customWidth="1"/>
    <col min="2102" max="2102" width="5.7109375" style="26" customWidth="1"/>
    <col min="2103" max="2305" width="9.140625" style="26"/>
    <col min="2306" max="2306" width="5.42578125" style="26" customWidth="1"/>
    <col min="2307" max="2307" width="57.5703125" style="26" customWidth="1"/>
    <col min="2308" max="2319" width="8.85546875" style="26" customWidth="1"/>
    <col min="2320" max="2320" width="11.85546875" style="26" customWidth="1"/>
    <col min="2321" max="2321" width="1.140625" style="26" customWidth="1"/>
    <col min="2322" max="2323" width="5.7109375" style="26" customWidth="1"/>
    <col min="2324" max="2324" width="5.42578125" style="26" customWidth="1"/>
    <col min="2325" max="2325" width="58.140625" style="26" customWidth="1"/>
    <col min="2326" max="2337" width="9" style="26" customWidth="1"/>
    <col min="2338" max="2338" width="11.85546875" style="26" customWidth="1"/>
    <col min="2339" max="2339" width="1.140625" style="26" customWidth="1"/>
    <col min="2340" max="2341" width="5.7109375" style="26" customWidth="1"/>
    <col min="2342" max="2342" width="5.85546875" style="26" customWidth="1"/>
    <col min="2343" max="2343" width="60" style="26" bestFit="1" customWidth="1"/>
    <col min="2344" max="2355" width="9" style="26" customWidth="1"/>
    <col min="2356" max="2356" width="11.85546875" style="26" customWidth="1"/>
    <col min="2357" max="2357" width="1.140625" style="26" customWidth="1"/>
    <col min="2358" max="2358" width="5.7109375" style="26" customWidth="1"/>
    <col min="2359" max="2561" width="9.140625" style="26"/>
    <col min="2562" max="2562" width="5.42578125" style="26" customWidth="1"/>
    <col min="2563" max="2563" width="57.5703125" style="26" customWidth="1"/>
    <col min="2564" max="2575" width="8.85546875" style="26" customWidth="1"/>
    <col min="2576" max="2576" width="11.85546875" style="26" customWidth="1"/>
    <col min="2577" max="2577" width="1.140625" style="26" customWidth="1"/>
    <col min="2578" max="2579" width="5.7109375" style="26" customWidth="1"/>
    <col min="2580" max="2580" width="5.42578125" style="26" customWidth="1"/>
    <col min="2581" max="2581" width="58.140625" style="26" customWidth="1"/>
    <col min="2582" max="2593" width="9" style="26" customWidth="1"/>
    <col min="2594" max="2594" width="11.85546875" style="26" customWidth="1"/>
    <col min="2595" max="2595" width="1.140625" style="26" customWidth="1"/>
    <col min="2596" max="2597" width="5.7109375" style="26" customWidth="1"/>
    <col min="2598" max="2598" width="5.85546875" style="26" customWidth="1"/>
    <col min="2599" max="2599" width="60" style="26" bestFit="1" customWidth="1"/>
    <col min="2600" max="2611" width="9" style="26" customWidth="1"/>
    <col min="2612" max="2612" width="11.85546875" style="26" customWidth="1"/>
    <col min="2613" max="2613" width="1.140625" style="26" customWidth="1"/>
    <col min="2614" max="2614" width="5.7109375" style="26" customWidth="1"/>
    <col min="2615" max="2817" width="9.140625" style="26"/>
    <col min="2818" max="2818" width="5.42578125" style="26" customWidth="1"/>
    <col min="2819" max="2819" width="57.5703125" style="26" customWidth="1"/>
    <col min="2820" max="2831" width="8.85546875" style="26" customWidth="1"/>
    <col min="2832" max="2832" width="11.85546875" style="26" customWidth="1"/>
    <col min="2833" max="2833" width="1.140625" style="26" customWidth="1"/>
    <col min="2834" max="2835" width="5.7109375" style="26" customWidth="1"/>
    <col min="2836" max="2836" width="5.42578125" style="26" customWidth="1"/>
    <col min="2837" max="2837" width="58.140625" style="26" customWidth="1"/>
    <col min="2838" max="2849" width="9" style="26" customWidth="1"/>
    <col min="2850" max="2850" width="11.85546875" style="26" customWidth="1"/>
    <col min="2851" max="2851" width="1.140625" style="26" customWidth="1"/>
    <col min="2852" max="2853" width="5.7109375" style="26" customWidth="1"/>
    <col min="2854" max="2854" width="5.85546875" style="26" customWidth="1"/>
    <col min="2855" max="2855" width="60" style="26" bestFit="1" customWidth="1"/>
    <col min="2856" max="2867" width="9" style="26" customWidth="1"/>
    <col min="2868" max="2868" width="11.85546875" style="26" customWidth="1"/>
    <col min="2869" max="2869" width="1.140625" style="26" customWidth="1"/>
    <col min="2870" max="2870" width="5.7109375" style="26" customWidth="1"/>
    <col min="2871" max="3073" width="9.140625" style="26"/>
    <col min="3074" max="3074" width="5.42578125" style="26" customWidth="1"/>
    <col min="3075" max="3075" width="57.5703125" style="26" customWidth="1"/>
    <col min="3076" max="3087" width="8.85546875" style="26" customWidth="1"/>
    <col min="3088" max="3088" width="11.85546875" style="26" customWidth="1"/>
    <col min="3089" max="3089" width="1.140625" style="26" customWidth="1"/>
    <col min="3090" max="3091" width="5.7109375" style="26" customWidth="1"/>
    <col min="3092" max="3092" width="5.42578125" style="26" customWidth="1"/>
    <col min="3093" max="3093" width="58.140625" style="26" customWidth="1"/>
    <col min="3094" max="3105" width="9" style="26" customWidth="1"/>
    <col min="3106" max="3106" width="11.85546875" style="26" customWidth="1"/>
    <col min="3107" max="3107" width="1.140625" style="26" customWidth="1"/>
    <col min="3108" max="3109" width="5.7109375" style="26" customWidth="1"/>
    <col min="3110" max="3110" width="5.85546875" style="26" customWidth="1"/>
    <col min="3111" max="3111" width="60" style="26" bestFit="1" customWidth="1"/>
    <col min="3112" max="3123" width="9" style="26" customWidth="1"/>
    <col min="3124" max="3124" width="11.85546875" style="26" customWidth="1"/>
    <col min="3125" max="3125" width="1.140625" style="26" customWidth="1"/>
    <col min="3126" max="3126" width="5.7109375" style="26" customWidth="1"/>
    <col min="3127" max="3329" width="9.140625" style="26"/>
    <col min="3330" max="3330" width="5.42578125" style="26" customWidth="1"/>
    <col min="3331" max="3331" width="57.5703125" style="26" customWidth="1"/>
    <col min="3332" max="3343" width="8.85546875" style="26" customWidth="1"/>
    <col min="3344" max="3344" width="11.85546875" style="26" customWidth="1"/>
    <col min="3345" max="3345" width="1.140625" style="26" customWidth="1"/>
    <col min="3346" max="3347" width="5.7109375" style="26" customWidth="1"/>
    <col min="3348" max="3348" width="5.42578125" style="26" customWidth="1"/>
    <col min="3349" max="3349" width="58.140625" style="26" customWidth="1"/>
    <col min="3350" max="3361" width="9" style="26" customWidth="1"/>
    <col min="3362" max="3362" width="11.85546875" style="26" customWidth="1"/>
    <col min="3363" max="3363" width="1.140625" style="26" customWidth="1"/>
    <col min="3364" max="3365" width="5.7109375" style="26" customWidth="1"/>
    <col min="3366" max="3366" width="5.85546875" style="26" customWidth="1"/>
    <col min="3367" max="3367" width="60" style="26" bestFit="1" customWidth="1"/>
    <col min="3368" max="3379" width="9" style="26" customWidth="1"/>
    <col min="3380" max="3380" width="11.85546875" style="26" customWidth="1"/>
    <col min="3381" max="3381" width="1.140625" style="26" customWidth="1"/>
    <col min="3382" max="3382" width="5.7109375" style="26" customWidth="1"/>
    <col min="3383" max="3585" width="9.140625" style="26"/>
    <col min="3586" max="3586" width="5.42578125" style="26" customWidth="1"/>
    <col min="3587" max="3587" width="57.5703125" style="26" customWidth="1"/>
    <col min="3588" max="3599" width="8.85546875" style="26" customWidth="1"/>
    <col min="3600" max="3600" width="11.85546875" style="26" customWidth="1"/>
    <col min="3601" max="3601" width="1.140625" style="26" customWidth="1"/>
    <col min="3602" max="3603" width="5.7109375" style="26" customWidth="1"/>
    <col min="3604" max="3604" width="5.42578125" style="26" customWidth="1"/>
    <col min="3605" max="3605" width="58.140625" style="26" customWidth="1"/>
    <col min="3606" max="3617" width="9" style="26" customWidth="1"/>
    <col min="3618" max="3618" width="11.85546875" style="26" customWidth="1"/>
    <col min="3619" max="3619" width="1.140625" style="26" customWidth="1"/>
    <col min="3620" max="3621" width="5.7109375" style="26" customWidth="1"/>
    <col min="3622" max="3622" width="5.85546875" style="26" customWidth="1"/>
    <col min="3623" max="3623" width="60" style="26" bestFit="1" customWidth="1"/>
    <col min="3624" max="3635" width="9" style="26" customWidth="1"/>
    <col min="3636" max="3636" width="11.85546875" style="26" customWidth="1"/>
    <col min="3637" max="3637" width="1.140625" style="26" customWidth="1"/>
    <col min="3638" max="3638" width="5.7109375" style="26" customWidth="1"/>
    <col min="3639" max="3841" width="9.140625" style="26"/>
    <col min="3842" max="3842" width="5.42578125" style="26" customWidth="1"/>
    <col min="3843" max="3843" width="57.5703125" style="26" customWidth="1"/>
    <col min="3844" max="3855" width="8.85546875" style="26" customWidth="1"/>
    <col min="3856" max="3856" width="11.85546875" style="26" customWidth="1"/>
    <col min="3857" max="3857" width="1.140625" style="26" customWidth="1"/>
    <col min="3858" max="3859" width="5.7109375" style="26" customWidth="1"/>
    <col min="3860" max="3860" width="5.42578125" style="26" customWidth="1"/>
    <col min="3861" max="3861" width="58.140625" style="26" customWidth="1"/>
    <col min="3862" max="3873" width="9" style="26" customWidth="1"/>
    <col min="3874" max="3874" width="11.85546875" style="26" customWidth="1"/>
    <col min="3875" max="3875" width="1.140625" style="26" customWidth="1"/>
    <col min="3876" max="3877" width="5.7109375" style="26" customWidth="1"/>
    <col min="3878" max="3878" width="5.85546875" style="26" customWidth="1"/>
    <col min="3879" max="3879" width="60" style="26" bestFit="1" customWidth="1"/>
    <col min="3880" max="3891" width="9" style="26" customWidth="1"/>
    <col min="3892" max="3892" width="11.85546875" style="26" customWidth="1"/>
    <col min="3893" max="3893" width="1.140625" style="26" customWidth="1"/>
    <col min="3894" max="3894" width="5.7109375" style="26" customWidth="1"/>
    <col min="3895" max="4097" width="9.140625" style="26"/>
    <col min="4098" max="4098" width="5.42578125" style="26" customWidth="1"/>
    <col min="4099" max="4099" width="57.5703125" style="26" customWidth="1"/>
    <col min="4100" max="4111" width="8.85546875" style="26" customWidth="1"/>
    <col min="4112" max="4112" width="11.85546875" style="26" customWidth="1"/>
    <col min="4113" max="4113" width="1.140625" style="26" customWidth="1"/>
    <col min="4114" max="4115" width="5.7109375" style="26" customWidth="1"/>
    <col min="4116" max="4116" width="5.42578125" style="26" customWidth="1"/>
    <col min="4117" max="4117" width="58.140625" style="26" customWidth="1"/>
    <col min="4118" max="4129" width="9" style="26" customWidth="1"/>
    <col min="4130" max="4130" width="11.85546875" style="26" customWidth="1"/>
    <col min="4131" max="4131" width="1.140625" style="26" customWidth="1"/>
    <col min="4132" max="4133" width="5.7109375" style="26" customWidth="1"/>
    <col min="4134" max="4134" width="5.85546875" style="26" customWidth="1"/>
    <col min="4135" max="4135" width="60" style="26" bestFit="1" customWidth="1"/>
    <col min="4136" max="4147" width="9" style="26" customWidth="1"/>
    <col min="4148" max="4148" width="11.85546875" style="26" customWidth="1"/>
    <col min="4149" max="4149" width="1.140625" style="26" customWidth="1"/>
    <col min="4150" max="4150" width="5.7109375" style="26" customWidth="1"/>
    <col min="4151" max="4353" width="9.140625" style="26"/>
    <col min="4354" max="4354" width="5.42578125" style="26" customWidth="1"/>
    <col min="4355" max="4355" width="57.5703125" style="26" customWidth="1"/>
    <col min="4356" max="4367" width="8.85546875" style="26" customWidth="1"/>
    <col min="4368" max="4368" width="11.85546875" style="26" customWidth="1"/>
    <col min="4369" max="4369" width="1.140625" style="26" customWidth="1"/>
    <col min="4370" max="4371" width="5.7109375" style="26" customWidth="1"/>
    <col min="4372" max="4372" width="5.42578125" style="26" customWidth="1"/>
    <col min="4373" max="4373" width="58.140625" style="26" customWidth="1"/>
    <col min="4374" max="4385" width="9" style="26" customWidth="1"/>
    <col min="4386" max="4386" width="11.85546875" style="26" customWidth="1"/>
    <col min="4387" max="4387" width="1.140625" style="26" customWidth="1"/>
    <col min="4388" max="4389" width="5.7109375" style="26" customWidth="1"/>
    <col min="4390" max="4390" width="5.85546875" style="26" customWidth="1"/>
    <col min="4391" max="4391" width="60" style="26" bestFit="1" customWidth="1"/>
    <col min="4392" max="4403" width="9" style="26" customWidth="1"/>
    <col min="4404" max="4404" width="11.85546875" style="26" customWidth="1"/>
    <col min="4405" max="4405" width="1.140625" style="26" customWidth="1"/>
    <col min="4406" max="4406" width="5.7109375" style="26" customWidth="1"/>
    <col min="4407" max="4609" width="9.140625" style="26"/>
    <col min="4610" max="4610" width="5.42578125" style="26" customWidth="1"/>
    <col min="4611" max="4611" width="57.5703125" style="26" customWidth="1"/>
    <col min="4612" max="4623" width="8.85546875" style="26" customWidth="1"/>
    <col min="4624" max="4624" width="11.85546875" style="26" customWidth="1"/>
    <col min="4625" max="4625" width="1.140625" style="26" customWidth="1"/>
    <col min="4626" max="4627" width="5.7109375" style="26" customWidth="1"/>
    <col min="4628" max="4628" width="5.42578125" style="26" customWidth="1"/>
    <col min="4629" max="4629" width="58.140625" style="26" customWidth="1"/>
    <col min="4630" max="4641" width="9" style="26" customWidth="1"/>
    <col min="4642" max="4642" width="11.85546875" style="26" customWidth="1"/>
    <col min="4643" max="4643" width="1.140625" style="26" customWidth="1"/>
    <col min="4644" max="4645" width="5.7109375" style="26" customWidth="1"/>
    <col min="4646" max="4646" width="5.85546875" style="26" customWidth="1"/>
    <col min="4647" max="4647" width="60" style="26" bestFit="1" customWidth="1"/>
    <col min="4648" max="4659" width="9" style="26" customWidth="1"/>
    <col min="4660" max="4660" width="11.85546875" style="26" customWidth="1"/>
    <col min="4661" max="4661" width="1.140625" style="26" customWidth="1"/>
    <col min="4662" max="4662" width="5.7109375" style="26" customWidth="1"/>
    <col min="4663" max="4865" width="9.140625" style="26"/>
    <col min="4866" max="4866" width="5.42578125" style="26" customWidth="1"/>
    <col min="4867" max="4867" width="57.5703125" style="26" customWidth="1"/>
    <col min="4868" max="4879" width="8.85546875" style="26" customWidth="1"/>
    <col min="4880" max="4880" width="11.85546875" style="26" customWidth="1"/>
    <col min="4881" max="4881" width="1.140625" style="26" customWidth="1"/>
    <col min="4882" max="4883" width="5.7109375" style="26" customWidth="1"/>
    <col min="4884" max="4884" width="5.42578125" style="26" customWidth="1"/>
    <col min="4885" max="4885" width="58.140625" style="26" customWidth="1"/>
    <col min="4886" max="4897" width="9" style="26" customWidth="1"/>
    <col min="4898" max="4898" width="11.85546875" style="26" customWidth="1"/>
    <col min="4899" max="4899" width="1.140625" style="26" customWidth="1"/>
    <col min="4900" max="4901" width="5.7109375" style="26" customWidth="1"/>
    <col min="4902" max="4902" width="5.85546875" style="26" customWidth="1"/>
    <col min="4903" max="4903" width="60" style="26" bestFit="1" customWidth="1"/>
    <col min="4904" max="4915" width="9" style="26" customWidth="1"/>
    <col min="4916" max="4916" width="11.85546875" style="26" customWidth="1"/>
    <col min="4917" max="4917" width="1.140625" style="26" customWidth="1"/>
    <col min="4918" max="4918" width="5.7109375" style="26" customWidth="1"/>
    <col min="4919" max="5121" width="9.140625" style="26"/>
    <col min="5122" max="5122" width="5.42578125" style="26" customWidth="1"/>
    <col min="5123" max="5123" width="57.5703125" style="26" customWidth="1"/>
    <col min="5124" max="5135" width="8.85546875" style="26" customWidth="1"/>
    <col min="5136" max="5136" width="11.85546875" style="26" customWidth="1"/>
    <col min="5137" max="5137" width="1.140625" style="26" customWidth="1"/>
    <col min="5138" max="5139" width="5.7109375" style="26" customWidth="1"/>
    <col min="5140" max="5140" width="5.42578125" style="26" customWidth="1"/>
    <col min="5141" max="5141" width="58.140625" style="26" customWidth="1"/>
    <col min="5142" max="5153" width="9" style="26" customWidth="1"/>
    <col min="5154" max="5154" width="11.85546875" style="26" customWidth="1"/>
    <col min="5155" max="5155" width="1.140625" style="26" customWidth="1"/>
    <col min="5156" max="5157" width="5.7109375" style="26" customWidth="1"/>
    <col min="5158" max="5158" width="5.85546875" style="26" customWidth="1"/>
    <col min="5159" max="5159" width="60" style="26" bestFit="1" customWidth="1"/>
    <col min="5160" max="5171" width="9" style="26" customWidth="1"/>
    <col min="5172" max="5172" width="11.85546875" style="26" customWidth="1"/>
    <col min="5173" max="5173" width="1.140625" style="26" customWidth="1"/>
    <col min="5174" max="5174" width="5.7109375" style="26" customWidth="1"/>
    <col min="5175" max="5377" width="9.140625" style="26"/>
    <col min="5378" max="5378" width="5.42578125" style="26" customWidth="1"/>
    <col min="5379" max="5379" width="57.5703125" style="26" customWidth="1"/>
    <col min="5380" max="5391" width="8.85546875" style="26" customWidth="1"/>
    <col min="5392" max="5392" width="11.85546875" style="26" customWidth="1"/>
    <col min="5393" max="5393" width="1.140625" style="26" customWidth="1"/>
    <col min="5394" max="5395" width="5.7109375" style="26" customWidth="1"/>
    <col min="5396" max="5396" width="5.42578125" style="26" customWidth="1"/>
    <col min="5397" max="5397" width="58.140625" style="26" customWidth="1"/>
    <col min="5398" max="5409" width="9" style="26" customWidth="1"/>
    <col min="5410" max="5410" width="11.85546875" style="26" customWidth="1"/>
    <col min="5411" max="5411" width="1.140625" style="26" customWidth="1"/>
    <col min="5412" max="5413" width="5.7109375" style="26" customWidth="1"/>
    <col min="5414" max="5414" width="5.85546875" style="26" customWidth="1"/>
    <col min="5415" max="5415" width="60" style="26" bestFit="1" customWidth="1"/>
    <col min="5416" max="5427" width="9" style="26" customWidth="1"/>
    <col min="5428" max="5428" width="11.85546875" style="26" customWidth="1"/>
    <col min="5429" max="5429" width="1.140625" style="26" customWidth="1"/>
    <col min="5430" max="5430" width="5.7109375" style="26" customWidth="1"/>
    <col min="5431" max="5633" width="9.140625" style="26"/>
    <col min="5634" max="5634" width="5.42578125" style="26" customWidth="1"/>
    <col min="5635" max="5635" width="57.5703125" style="26" customWidth="1"/>
    <col min="5636" max="5647" width="8.85546875" style="26" customWidth="1"/>
    <col min="5648" max="5648" width="11.85546875" style="26" customWidth="1"/>
    <col min="5649" max="5649" width="1.140625" style="26" customWidth="1"/>
    <col min="5650" max="5651" width="5.7109375" style="26" customWidth="1"/>
    <col min="5652" max="5652" width="5.42578125" style="26" customWidth="1"/>
    <col min="5653" max="5653" width="58.140625" style="26" customWidth="1"/>
    <col min="5654" max="5665" width="9" style="26" customWidth="1"/>
    <col min="5666" max="5666" width="11.85546875" style="26" customWidth="1"/>
    <col min="5667" max="5667" width="1.140625" style="26" customWidth="1"/>
    <col min="5668" max="5669" width="5.7109375" style="26" customWidth="1"/>
    <col min="5670" max="5670" width="5.85546875" style="26" customWidth="1"/>
    <col min="5671" max="5671" width="60" style="26" bestFit="1" customWidth="1"/>
    <col min="5672" max="5683" width="9" style="26" customWidth="1"/>
    <col min="5684" max="5684" width="11.85546875" style="26" customWidth="1"/>
    <col min="5685" max="5685" width="1.140625" style="26" customWidth="1"/>
    <col min="5686" max="5686" width="5.7109375" style="26" customWidth="1"/>
    <col min="5687" max="5889" width="9.140625" style="26"/>
    <col min="5890" max="5890" width="5.42578125" style="26" customWidth="1"/>
    <col min="5891" max="5891" width="57.5703125" style="26" customWidth="1"/>
    <col min="5892" max="5903" width="8.85546875" style="26" customWidth="1"/>
    <col min="5904" max="5904" width="11.85546875" style="26" customWidth="1"/>
    <col min="5905" max="5905" width="1.140625" style="26" customWidth="1"/>
    <col min="5906" max="5907" width="5.7109375" style="26" customWidth="1"/>
    <col min="5908" max="5908" width="5.42578125" style="26" customWidth="1"/>
    <col min="5909" max="5909" width="58.140625" style="26" customWidth="1"/>
    <col min="5910" max="5921" width="9" style="26" customWidth="1"/>
    <col min="5922" max="5922" width="11.85546875" style="26" customWidth="1"/>
    <col min="5923" max="5923" width="1.140625" style="26" customWidth="1"/>
    <col min="5924" max="5925" width="5.7109375" style="26" customWidth="1"/>
    <col min="5926" max="5926" width="5.85546875" style="26" customWidth="1"/>
    <col min="5927" max="5927" width="60" style="26" bestFit="1" customWidth="1"/>
    <col min="5928" max="5939" width="9" style="26" customWidth="1"/>
    <col min="5940" max="5940" width="11.85546875" style="26" customWidth="1"/>
    <col min="5941" max="5941" width="1.140625" style="26" customWidth="1"/>
    <col min="5942" max="5942" width="5.7109375" style="26" customWidth="1"/>
    <col min="5943" max="6145" width="9.140625" style="26"/>
    <col min="6146" max="6146" width="5.42578125" style="26" customWidth="1"/>
    <col min="6147" max="6147" width="57.5703125" style="26" customWidth="1"/>
    <col min="6148" max="6159" width="8.85546875" style="26" customWidth="1"/>
    <col min="6160" max="6160" width="11.85546875" style="26" customWidth="1"/>
    <col min="6161" max="6161" width="1.140625" style="26" customWidth="1"/>
    <col min="6162" max="6163" width="5.7109375" style="26" customWidth="1"/>
    <col min="6164" max="6164" width="5.42578125" style="26" customWidth="1"/>
    <col min="6165" max="6165" width="58.140625" style="26" customWidth="1"/>
    <col min="6166" max="6177" width="9" style="26" customWidth="1"/>
    <col min="6178" max="6178" width="11.85546875" style="26" customWidth="1"/>
    <col min="6179" max="6179" width="1.140625" style="26" customWidth="1"/>
    <col min="6180" max="6181" width="5.7109375" style="26" customWidth="1"/>
    <col min="6182" max="6182" width="5.85546875" style="26" customWidth="1"/>
    <col min="6183" max="6183" width="60" style="26" bestFit="1" customWidth="1"/>
    <col min="6184" max="6195" width="9" style="26" customWidth="1"/>
    <col min="6196" max="6196" width="11.85546875" style="26" customWidth="1"/>
    <col min="6197" max="6197" width="1.140625" style="26" customWidth="1"/>
    <col min="6198" max="6198" width="5.7109375" style="26" customWidth="1"/>
    <col min="6199" max="6401" width="9.140625" style="26"/>
    <col min="6402" max="6402" width="5.42578125" style="26" customWidth="1"/>
    <col min="6403" max="6403" width="57.5703125" style="26" customWidth="1"/>
    <col min="6404" max="6415" width="8.85546875" style="26" customWidth="1"/>
    <col min="6416" max="6416" width="11.85546875" style="26" customWidth="1"/>
    <col min="6417" max="6417" width="1.140625" style="26" customWidth="1"/>
    <col min="6418" max="6419" width="5.7109375" style="26" customWidth="1"/>
    <col min="6420" max="6420" width="5.42578125" style="26" customWidth="1"/>
    <col min="6421" max="6421" width="58.140625" style="26" customWidth="1"/>
    <col min="6422" max="6433" width="9" style="26" customWidth="1"/>
    <col min="6434" max="6434" width="11.85546875" style="26" customWidth="1"/>
    <col min="6435" max="6435" width="1.140625" style="26" customWidth="1"/>
    <col min="6436" max="6437" width="5.7109375" style="26" customWidth="1"/>
    <col min="6438" max="6438" width="5.85546875" style="26" customWidth="1"/>
    <col min="6439" max="6439" width="60" style="26" bestFit="1" customWidth="1"/>
    <col min="6440" max="6451" width="9" style="26" customWidth="1"/>
    <col min="6452" max="6452" width="11.85546875" style="26" customWidth="1"/>
    <col min="6453" max="6453" width="1.140625" style="26" customWidth="1"/>
    <col min="6454" max="6454" width="5.7109375" style="26" customWidth="1"/>
    <col min="6455" max="6657" width="9.140625" style="26"/>
    <col min="6658" max="6658" width="5.42578125" style="26" customWidth="1"/>
    <col min="6659" max="6659" width="57.5703125" style="26" customWidth="1"/>
    <col min="6660" max="6671" width="8.85546875" style="26" customWidth="1"/>
    <col min="6672" max="6672" width="11.85546875" style="26" customWidth="1"/>
    <col min="6673" max="6673" width="1.140625" style="26" customWidth="1"/>
    <col min="6674" max="6675" width="5.7109375" style="26" customWidth="1"/>
    <col min="6676" max="6676" width="5.42578125" style="26" customWidth="1"/>
    <col min="6677" max="6677" width="58.140625" style="26" customWidth="1"/>
    <col min="6678" max="6689" width="9" style="26" customWidth="1"/>
    <col min="6690" max="6690" width="11.85546875" style="26" customWidth="1"/>
    <col min="6691" max="6691" width="1.140625" style="26" customWidth="1"/>
    <col min="6692" max="6693" width="5.7109375" style="26" customWidth="1"/>
    <col min="6694" max="6694" width="5.85546875" style="26" customWidth="1"/>
    <col min="6695" max="6695" width="60" style="26" bestFit="1" customWidth="1"/>
    <col min="6696" max="6707" width="9" style="26" customWidth="1"/>
    <col min="6708" max="6708" width="11.85546875" style="26" customWidth="1"/>
    <col min="6709" max="6709" width="1.140625" style="26" customWidth="1"/>
    <col min="6710" max="6710" width="5.7109375" style="26" customWidth="1"/>
    <col min="6711" max="6913" width="9.140625" style="26"/>
    <col min="6914" max="6914" width="5.42578125" style="26" customWidth="1"/>
    <col min="6915" max="6915" width="57.5703125" style="26" customWidth="1"/>
    <col min="6916" max="6927" width="8.85546875" style="26" customWidth="1"/>
    <col min="6928" max="6928" width="11.85546875" style="26" customWidth="1"/>
    <col min="6929" max="6929" width="1.140625" style="26" customWidth="1"/>
    <col min="6930" max="6931" width="5.7109375" style="26" customWidth="1"/>
    <col min="6932" max="6932" width="5.42578125" style="26" customWidth="1"/>
    <col min="6933" max="6933" width="58.140625" style="26" customWidth="1"/>
    <col min="6934" max="6945" width="9" style="26" customWidth="1"/>
    <col min="6946" max="6946" width="11.85546875" style="26" customWidth="1"/>
    <col min="6947" max="6947" width="1.140625" style="26" customWidth="1"/>
    <col min="6948" max="6949" width="5.7109375" style="26" customWidth="1"/>
    <col min="6950" max="6950" width="5.85546875" style="26" customWidth="1"/>
    <col min="6951" max="6951" width="60" style="26" bestFit="1" customWidth="1"/>
    <col min="6952" max="6963" width="9" style="26" customWidth="1"/>
    <col min="6964" max="6964" width="11.85546875" style="26" customWidth="1"/>
    <col min="6965" max="6965" width="1.140625" style="26" customWidth="1"/>
    <col min="6966" max="6966" width="5.7109375" style="26" customWidth="1"/>
    <col min="6967" max="7169" width="9.140625" style="26"/>
    <col min="7170" max="7170" width="5.42578125" style="26" customWidth="1"/>
    <col min="7171" max="7171" width="57.5703125" style="26" customWidth="1"/>
    <col min="7172" max="7183" width="8.85546875" style="26" customWidth="1"/>
    <col min="7184" max="7184" width="11.85546875" style="26" customWidth="1"/>
    <col min="7185" max="7185" width="1.140625" style="26" customWidth="1"/>
    <col min="7186" max="7187" width="5.7109375" style="26" customWidth="1"/>
    <col min="7188" max="7188" width="5.42578125" style="26" customWidth="1"/>
    <col min="7189" max="7189" width="58.140625" style="26" customWidth="1"/>
    <col min="7190" max="7201" width="9" style="26" customWidth="1"/>
    <col min="7202" max="7202" width="11.85546875" style="26" customWidth="1"/>
    <col min="7203" max="7203" width="1.140625" style="26" customWidth="1"/>
    <col min="7204" max="7205" width="5.7109375" style="26" customWidth="1"/>
    <col min="7206" max="7206" width="5.85546875" style="26" customWidth="1"/>
    <col min="7207" max="7207" width="60" style="26" bestFit="1" customWidth="1"/>
    <col min="7208" max="7219" width="9" style="26" customWidth="1"/>
    <col min="7220" max="7220" width="11.85546875" style="26" customWidth="1"/>
    <col min="7221" max="7221" width="1.140625" style="26" customWidth="1"/>
    <col min="7222" max="7222" width="5.7109375" style="26" customWidth="1"/>
    <col min="7223" max="7425" width="9.140625" style="26"/>
    <col min="7426" max="7426" width="5.42578125" style="26" customWidth="1"/>
    <col min="7427" max="7427" width="57.5703125" style="26" customWidth="1"/>
    <col min="7428" max="7439" width="8.85546875" style="26" customWidth="1"/>
    <col min="7440" max="7440" width="11.85546875" style="26" customWidth="1"/>
    <col min="7441" max="7441" width="1.140625" style="26" customWidth="1"/>
    <col min="7442" max="7443" width="5.7109375" style="26" customWidth="1"/>
    <col min="7444" max="7444" width="5.42578125" style="26" customWidth="1"/>
    <col min="7445" max="7445" width="58.140625" style="26" customWidth="1"/>
    <col min="7446" max="7457" width="9" style="26" customWidth="1"/>
    <col min="7458" max="7458" width="11.85546875" style="26" customWidth="1"/>
    <col min="7459" max="7459" width="1.140625" style="26" customWidth="1"/>
    <col min="7460" max="7461" width="5.7109375" style="26" customWidth="1"/>
    <col min="7462" max="7462" width="5.85546875" style="26" customWidth="1"/>
    <col min="7463" max="7463" width="60" style="26" bestFit="1" customWidth="1"/>
    <col min="7464" max="7475" width="9" style="26" customWidth="1"/>
    <col min="7476" max="7476" width="11.85546875" style="26" customWidth="1"/>
    <col min="7477" max="7477" width="1.140625" style="26" customWidth="1"/>
    <col min="7478" max="7478" width="5.7109375" style="26" customWidth="1"/>
    <col min="7479" max="7681" width="9.140625" style="26"/>
    <col min="7682" max="7682" width="5.42578125" style="26" customWidth="1"/>
    <col min="7683" max="7683" width="57.5703125" style="26" customWidth="1"/>
    <col min="7684" max="7695" width="8.85546875" style="26" customWidth="1"/>
    <col min="7696" max="7696" width="11.85546875" style="26" customWidth="1"/>
    <col min="7697" max="7697" width="1.140625" style="26" customWidth="1"/>
    <col min="7698" max="7699" width="5.7109375" style="26" customWidth="1"/>
    <col min="7700" max="7700" width="5.42578125" style="26" customWidth="1"/>
    <col min="7701" max="7701" width="58.140625" style="26" customWidth="1"/>
    <col min="7702" max="7713" width="9" style="26" customWidth="1"/>
    <col min="7714" max="7714" width="11.85546875" style="26" customWidth="1"/>
    <col min="7715" max="7715" width="1.140625" style="26" customWidth="1"/>
    <col min="7716" max="7717" width="5.7109375" style="26" customWidth="1"/>
    <col min="7718" max="7718" width="5.85546875" style="26" customWidth="1"/>
    <col min="7719" max="7719" width="60" style="26" bestFit="1" customWidth="1"/>
    <col min="7720" max="7731" width="9" style="26" customWidth="1"/>
    <col min="7732" max="7732" width="11.85546875" style="26" customWidth="1"/>
    <col min="7733" max="7733" width="1.140625" style="26" customWidth="1"/>
    <col min="7734" max="7734" width="5.7109375" style="26" customWidth="1"/>
    <col min="7735" max="7937" width="9.140625" style="26"/>
    <col min="7938" max="7938" width="5.42578125" style="26" customWidth="1"/>
    <col min="7939" max="7939" width="57.5703125" style="26" customWidth="1"/>
    <col min="7940" max="7951" width="8.85546875" style="26" customWidth="1"/>
    <col min="7952" max="7952" width="11.85546875" style="26" customWidth="1"/>
    <col min="7953" max="7953" width="1.140625" style="26" customWidth="1"/>
    <col min="7954" max="7955" width="5.7109375" style="26" customWidth="1"/>
    <col min="7956" max="7956" width="5.42578125" style="26" customWidth="1"/>
    <col min="7957" max="7957" width="58.140625" style="26" customWidth="1"/>
    <col min="7958" max="7969" width="9" style="26" customWidth="1"/>
    <col min="7970" max="7970" width="11.85546875" style="26" customWidth="1"/>
    <col min="7971" max="7971" width="1.140625" style="26" customWidth="1"/>
    <col min="7972" max="7973" width="5.7109375" style="26" customWidth="1"/>
    <col min="7974" max="7974" width="5.85546875" style="26" customWidth="1"/>
    <col min="7975" max="7975" width="60" style="26" bestFit="1" customWidth="1"/>
    <col min="7976" max="7987" width="9" style="26" customWidth="1"/>
    <col min="7988" max="7988" width="11.85546875" style="26" customWidth="1"/>
    <col min="7989" max="7989" width="1.140625" style="26" customWidth="1"/>
    <col min="7990" max="7990" width="5.7109375" style="26" customWidth="1"/>
    <col min="7991" max="8193" width="9.140625" style="26"/>
    <col min="8194" max="8194" width="5.42578125" style="26" customWidth="1"/>
    <col min="8195" max="8195" width="57.5703125" style="26" customWidth="1"/>
    <col min="8196" max="8207" width="8.85546875" style="26" customWidth="1"/>
    <col min="8208" max="8208" width="11.85546875" style="26" customWidth="1"/>
    <col min="8209" max="8209" width="1.140625" style="26" customWidth="1"/>
    <col min="8210" max="8211" width="5.7109375" style="26" customWidth="1"/>
    <col min="8212" max="8212" width="5.42578125" style="26" customWidth="1"/>
    <col min="8213" max="8213" width="58.140625" style="26" customWidth="1"/>
    <col min="8214" max="8225" width="9" style="26" customWidth="1"/>
    <col min="8226" max="8226" width="11.85546875" style="26" customWidth="1"/>
    <col min="8227" max="8227" width="1.140625" style="26" customWidth="1"/>
    <col min="8228" max="8229" width="5.7109375" style="26" customWidth="1"/>
    <col min="8230" max="8230" width="5.85546875" style="26" customWidth="1"/>
    <col min="8231" max="8231" width="60" style="26" bestFit="1" customWidth="1"/>
    <col min="8232" max="8243" width="9" style="26" customWidth="1"/>
    <col min="8244" max="8244" width="11.85546875" style="26" customWidth="1"/>
    <col min="8245" max="8245" width="1.140625" style="26" customWidth="1"/>
    <col min="8246" max="8246" width="5.7109375" style="26" customWidth="1"/>
    <col min="8247" max="8449" width="9.140625" style="26"/>
    <col min="8450" max="8450" width="5.42578125" style="26" customWidth="1"/>
    <col min="8451" max="8451" width="57.5703125" style="26" customWidth="1"/>
    <col min="8452" max="8463" width="8.85546875" style="26" customWidth="1"/>
    <col min="8464" max="8464" width="11.85546875" style="26" customWidth="1"/>
    <col min="8465" max="8465" width="1.140625" style="26" customWidth="1"/>
    <col min="8466" max="8467" width="5.7109375" style="26" customWidth="1"/>
    <col min="8468" max="8468" width="5.42578125" style="26" customWidth="1"/>
    <col min="8469" max="8469" width="58.140625" style="26" customWidth="1"/>
    <col min="8470" max="8481" width="9" style="26" customWidth="1"/>
    <col min="8482" max="8482" width="11.85546875" style="26" customWidth="1"/>
    <col min="8483" max="8483" width="1.140625" style="26" customWidth="1"/>
    <col min="8484" max="8485" width="5.7109375" style="26" customWidth="1"/>
    <col min="8486" max="8486" width="5.85546875" style="26" customWidth="1"/>
    <col min="8487" max="8487" width="60" style="26" bestFit="1" customWidth="1"/>
    <col min="8488" max="8499" width="9" style="26" customWidth="1"/>
    <col min="8500" max="8500" width="11.85546875" style="26" customWidth="1"/>
    <col min="8501" max="8501" width="1.140625" style="26" customWidth="1"/>
    <col min="8502" max="8502" width="5.7109375" style="26" customWidth="1"/>
    <col min="8503" max="8705" width="9.140625" style="26"/>
    <col min="8706" max="8706" width="5.42578125" style="26" customWidth="1"/>
    <col min="8707" max="8707" width="57.5703125" style="26" customWidth="1"/>
    <col min="8708" max="8719" width="8.85546875" style="26" customWidth="1"/>
    <col min="8720" max="8720" width="11.85546875" style="26" customWidth="1"/>
    <col min="8721" max="8721" width="1.140625" style="26" customWidth="1"/>
    <col min="8722" max="8723" width="5.7109375" style="26" customWidth="1"/>
    <col min="8724" max="8724" width="5.42578125" style="26" customWidth="1"/>
    <col min="8725" max="8725" width="58.140625" style="26" customWidth="1"/>
    <col min="8726" max="8737" width="9" style="26" customWidth="1"/>
    <col min="8738" max="8738" width="11.85546875" style="26" customWidth="1"/>
    <col min="8739" max="8739" width="1.140625" style="26" customWidth="1"/>
    <col min="8740" max="8741" width="5.7109375" style="26" customWidth="1"/>
    <col min="8742" max="8742" width="5.85546875" style="26" customWidth="1"/>
    <col min="8743" max="8743" width="60" style="26" bestFit="1" customWidth="1"/>
    <col min="8744" max="8755" width="9" style="26" customWidth="1"/>
    <col min="8756" max="8756" width="11.85546875" style="26" customWidth="1"/>
    <col min="8757" max="8757" width="1.140625" style="26" customWidth="1"/>
    <col min="8758" max="8758" width="5.7109375" style="26" customWidth="1"/>
    <col min="8759" max="8961" width="9.140625" style="26"/>
    <col min="8962" max="8962" width="5.42578125" style="26" customWidth="1"/>
    <col min="8963" max="8963" width="57.5703125" style="26" customWidth="1"/>
    <col min="8964" max="8975" width="8.85546875" style="26" customWidth="1"/>
    <col min="8976" max="8976" width="11.85546875" style="26" customWidth="1"/>
    <col min="8977" max="8977" width="1.140625" style="26" customWidth="1"/>
    <col min="8978" max="8979" width="5.7109375" style="26" customWidth="1"/>
    <col min="8980" max="8980" width="5.42578125" style="26" customWidth="1"/>
    <col min="8981" max="8981" width="58.140625" style="26" customWidth="1"/>
    <col min="8982" max="8993" width="9" style="26" customWidth="1"/>
    <col min="8994" max="8994" width="11.85546875" style="26" customWidth="1"/>
    <col min="8995" max="8995" width="1.140625" style="26" customWidth="1"/>
    <col min="8996" max="8997" width="5.7109375" style="26" customWidth="1"/>
    <col min="8998" max="8998" width="5.85546875" style="26" customWidth="1"/>
    <col min="8999" max="8999" width="60" style="26" bestFit="1" customWidth="1"/>
    <col min="9000" max="9011" width="9" style="26" customWidth="1"/>
    <col min="9012" max="9012" width="11.85546875" style="26" customWidth="1"/>
    <col min="9013" max="9013" width="1.140625" style="26" customWidth="1"/>
    <col min="9014" max="9014" width="5.7109375" style="26" customWidth="1"/>
    <col min="9015" max="9217" width="9.140625" style="26"/>
    <col min="9218" max="9218" width="5.42578125" style="26" customWidth="1"/>
    <col min="9219" max="9219" width="57.5703125" style="26" customWidth="1"/>
    <col min="9220" max="9231" width="8.85546875" style="26" customWidth="1"/>
    <col min="9232" max="9232" width="11.85546875" style="26" customWidth="1"/>
    <col min="9233" max="9233" width="1.140625" style="26" customWidth="1"/>
    <col min="9234" max="9235" width="5.7109375" style="26" customWidth="1"/>
    <col min="9236" max="9236" width="5.42578125" style="26" customWidth="1"/>
    <col min="9237" max="9237" width="58.140625" style="26" customWidth="1"/>
    <col min="9238" max="9249" width="9" style="26" customWidth="1"/>
    <col min="9250" max="9250" width="11.85546875" style="26" customWidth="1"/>
    <col min="9251" max="9251" width="1.140625" style="26" customWidth="1"/>
    <col min="9252" max="9253" width="5.7109375" style="26" customWidth="1"/>
    <col min="9254" max="9254" width="5.85546875" style="26" customWidth="1"/>
    <col min="9255" max="9255" width="60" style="26" bestFit="1" customWidth="1"/>
    <col min="9256" max="9267" width="9" style="26" customWidth="1"/>
    <col min="9268" max="9268" width="11.85546875" style="26" customWidth="1"/>
    <col min="9269" max="9269" width="1.140625" style="26" customWidth="1"/>
    <col min="9270" max="9270" width="5.7109375" style="26" customWidth="1"/>
    <col min="9271" max="9473" width="9.140625" style="26"/>
    <col min="9474" max="9474" width="5.42578125" style="26" customWidth="1"/>
    <col min="9475" max="9475" width="57.5703125" style="26" customWidth="1"/>
    <col min="9476" max="9487" width="8.85546875" style="26" customWidth="1"/>
    <col min="9488" max="9488" width="11.85546875" style="26" customWidth="1"/>
    <col min="9489" max="9489" width="1.140625" style="26" customWidth="1"/>
    <col min="9490" max="9491" width="5.7109375" style="26" customWidth="1"/>
    <col min="9492" max="9492" width="5.42578125" style="26" customWidth="1"/>
    <col min="9493" max="9493" width="58.140625" style="26" customWidth="1"/>
    <col min="9494" max="9505" width="9" style="26" customWidth="1"/>
    <col min="9506" max="9506" width="11.85546875" style="26" customWidth="1"/>
    <col min="9507" max="9507" width="1.140625" style="26" customWidth="1"/>
    <col min="9508" max="9509" width="5.7109375" style="26" customWidth="1"/>
    <col min="9510" max="9510" width="5.85546875" style="26" customWidth="1"/>
    <col min="9511" max="9511" width="60" style="26" bestFit="1" customWidth="1"/>
    <col min="9512" max="9523" width="9" style="26" customWidth="1"/>
    <col min="9524" max="9524" width="11.85546875" style="26" customWidth="1"/>
    <col min="9525" max="9525" width="1.140625" style="26" customWidth="1"/>
    <col min="9526" max="9526" width="5.7109375" style="26" customWidth="1"/>
    <col min="9527" max="9729" width="9.140625" style="26"/>
    <col min="9730" max="9730" width="5.42578125" style="26" customWidth="1"/>
    <col min="9731" max="9731" width="57.5703125" style="26" customWidth="1"/>
    <col min="9732" max="9743" width="8.85546875" style="26" customWidth="1"/>
    <col min="9744" max="9744" width="11.85546875" style="26" customWidth="1"/>
    <col min="9745" max="9745" width="1.140625" style="26" customWidth="1"/>
    <col min="9746" max="9747" width="5.7109375" style="26" customWidth="1"/>
    <col min="9748" max="9748" width="5.42578125" style="26" customWidth="1"/>
    <col min="9749" max="9749" width="58.140625" style="26" customWidth="1"/>
    <col min="9750" max="9761" width="9" style="26" customWidth="1"/>
    <col min="9762" max="9762" width="11.85546875" style="26" customWidth="1"/>
    <col min="9763" max="9763" width="1.140625" style="26" customWidth="1"/>
    <col min="9764" max="9765" width="5.7109375" style="26" customWidth="1"/>
    <col min="9766" max="9766" width="5.85546875" style="26" customWidth="1"/>
    <col min="9767" max="9767" width="60" style="26" bestFit="1" customWidth="1"/>
    <col min="9768" max="9779" width="9" style="26" customWidth="1"/>
    <col min="9780" max="9780" width="11.85546875" style="26" customWidth="1"/>
    <col min="9781" max="9781" width="1.140625" style="26" customWidth="1"/>
    <col min="9782" max="9782" width="5.7109375" style="26" customWidth="1"/>
    <col min="9783" max="9985" width="9.140625" style="26"/>
    <col min="9986" max="9986" width="5.42578125" style="26" customWidth="1"/>
    <col min="9987" max="9987" width="57.5703125" style="26" customWidth="1"/>
    <col min="9988" max="9999" width="8.85546875" style="26" customWidth="1"/>
    <col min="10000" max="10000" width="11.85546875" style="26" customWidth="1"/>
    <col min="10001" max="10001" width="1.140625" style="26" customWidth="1"/>
    <col min="10002" max="10003" width="5.7109375" style="26" customWidth="1"/>
    <col min="10004" max="10004" width="5.42578125" style="26" customWidth="1"/>
    <col min="10005" max="10005" width="58.140625" style="26" customWidth="1"/>
    <col min="10006" max="10017" width="9" style="26" customWidth="1"/>
    <col min="10018" max="10018" width="11.85546875" style="26" customWidth="1"/>
    <col min="10019" max="10019" width="1.140625" style="26" customWidth="1"/>
    <col min="10020" max="10021" width="5.7109375" style="26" customWidth="1"/>
    <col min="10022" max="10022" width="5.85546875" style="26" customWidth="1"/>
    <col min="10023" max="10023" width="60" style="26" bestFit="1" customWidth="1"/>
    <col min="10024" max="10035" width="9" style="26" customWidth="1"/>
    <col min="10036" max="10036" width="11.85546875" style="26" customWidth="1"/>
    <col min="10037" max="10037" width="1.140625" style="26" customWidth="1"/>
    <col min="10038" max="10038" width="5.7109375" style="26" customWidth="1"/>
    <col min="10039" max="10241" width="9.140625" style="26"/>
    <col min="10242" max="10242" width="5.42578125" style="26" customWidth="1"/>
    <col min="10243" max="10243" width="57.5703125" style="26" customWidth="1"/>
    <col min="10244" max="10255" width="8.85546875" style="26" customWidth="1"/>
    <col min="10256" max="10256" width="11.85546875" style="26" customWidth="1"/>
    <col min="10257" max="10257" width="1.140625" style="26" customWidth="1"/>
    <col min="10258" max="10259" width="5.7109375" style="26" customWidth="1"/>
    <col min="10260" max="10260" width="5.42578125" style="26" customWidth="1"/>
    <col min="10261" max="10261" width="58.140625" style="26" customWidth="1"/>
    <col min="10262" max="10273" width="9" style="26" customWidth="1"/>
    <col min="10274" max="10274" width="11.85546875" style="26" customWidth="1"/>
    <col min="10275" max="10275" width="1.140625" style="26" customWidth="1"/>
    <col min="10276" max="10277" width="5.7109375" style="26" customWidth="1"/>
    <col min="10278" max="10278" width="5.85546875" style="26" customWidth="1"/>
    <col min="10279" max="10279" width="60" style="26" bestFit="1" customWidth="1"/>
    <col min="10280" max="10291" width="9" style="26" customWidth="1"/>
    <col min="10292" max="10292" width="11.85546875" style="26" customWidth="1"/>
    <col min="10293" max="10293" width="1.140625" style="26" customWidth="1"/>
    <col min="10294" max="10294" width="5.7109375" style="26" customWidth="1"/>
    <col min="10295" max="10497" width="9.140625" style="26"/>
    <col min="10498" max="10498" width="5.42578125" style="26" customWidth="1"/>
    <col min="10499" max="10499" width="57.5703125" style="26" customWidth="1"/>
    <col min="10500" max="10511" width="8.85546875" style="26" customWidth="1"/>
    <col min="10512" max="10512" width="11.85546875" style="26" customWidth="1"/>
    <col min="10513" max="10513" width="1.140625" style="26" customWidth="1"/>
    <col min="10514" max="10515" width="5.7109375" style="26" customWidth="1"/>
    <col min="10516" max="10516" width="5.42578125" style="26" customWidth="1"/>
    <col min="10517" max="10517" width="58.140625" style="26" customWidth="1"/>
    <col min="10518" max="10529" width="9" style="26" customWidth="1"/>
    <col min="10530" max="10530" width="11.85546875" style="26" customWidth="1"/>
    <col min="10531" max="10531" width="1.140625" style="26" customWidth="1"/>
    <col min="10532" max="10533" width="5.7109375" style="26" customWidth="1"/>
    <col min="10534" max="10534" width="5.85546875" style="26" customWidth="1"/>
    <col min="10535" max="10535" width="60" style="26" bestFit="1" customWidth="1"/>
    <col min="10536" max="10547" width="9" style="26" customWidth="1"/>
    <col min="10548" max="10548" width="11.85546875" style="26" customWidth="1"/>
    <col min="10549" max="10549" width="1.140625" style="26" customWidth="1"/>
    <col min="10550" max="10550" width="5.7109375" style="26" customWidth="1"/>
    <col min="10551" max="10753" width="9.140625" style="26"/>
    <col min="10754" max="10754" width="5.42578125" style="26" customWidth="1"/>
    <col min="10755" max="10755" width="57.5703125" style="26" customWidth="1"/>
    <col min="10756" max="10767" width="8.85546875" style="26" customWidth="1"/>
    <col min="10768" max="10768" width="11.85546875" style="26" customWidth="1"/>
    <col min="10769" max="10769" width="1.140625" style="26" customWidth="1"/>
    <col min="10770" max="10771" width="5.7109375" style="26" customWidth="1"/>
    <col min="10772" max="10772" width="5.42578125" style="26" customWidth="1"/>
    <col min="10773" max="10773" width="58.140625" style="26" customWidth="1"/>
    <col min="10774" max="10785" width="9" style="26" customWidth="1"/>
    <col min="10786" max="10786" width="11.85546875" style="26" customWidth="1"/>
    <col min="10787" max="10787" width="1.140625" style="26" customWidth="1"/>
    <col min="10788" max="10789" width="5.7109375" style="26" customWidth="1"/>
    <col min="10790" max="10790" width="5.85546875" style="26" customWidth="1"/>
    <col min="10791" max="10791" width="60" style="26" bestFit="1" customWidth="1"/>
    <col min="10792" max="10803" width="9" style="26" customWidth="1"/>
    <col min="10804" max="10804" width="11.85546875" style="26" customWidth="1"/>
    <col min="10805" max="10805" width="1.140625" style="26" customWidth="1"/>
    <col min="10806" max="10806" width="5.7109375" style="26" customWidth="1"/>
    <col min="10807" max="11009" width="9.140625" style="26"/>
    <col min="11010" max="11010" width="5.42578125" style="26" customWidth="1"/>
    <col min="11011" max="11011" width="57.5703125" style="26" customWidth="1"/>
    <col min="11012" max="11023" width="8.85546875" style="26" customWidth="1"/>
    <col min="11024" max="11024" width="11.85546875" style="26" customWidth="1"/>
    <col min="11025" max="11025" width="1.140625" style="26" customWidth="1"/>
    <col min="11026" max="11027" width="5.7109375" style="26" customWidth="1"/>
    <col min="11028" max="11028" width="5.42578125" style="26" customWidth="1"/>
    <col min="11029" max="11029" width="58.140625" style="26" customWidth="1"/>
    <col min="11030" max="11041" width="9" style="26" customWidth="1"/>
    <col min="11042" max="11042" width="11.85546875" style="26" customWidth="1"/>
    <col min="11043" max="11043" width="1.140625" style="26" customWidth="1"/>
    <col min="11044" max="11045" width="5.7109375" style="26" customWidth="1"/>
    <col min="11046" max="11046" width="5.85546875" style="26" customWidth="1"/>
    <col min="11047" max="11047" width="60" style="26" bestFit="1" customWidth="1"/>
    <col min="11048" max="11059" width="9" style="26" customWidth="1"/>
    <col min="11060" max="11060" width="11.85546875" style="26" customWidth="1"/>
    <col min="11061" max="11061" width="1.140625" style="26" customWidth="1"/>
    <col min="11062" max="11062" width="5.7109375" style="26" customWidth="1"/>
    <col min="11063" max="11265" width="9.140625" style="26"/>
    <col min="11266" max="11266" width="5.42578125" style="26" customWidth="1"/>
    <col min="11267" max="11267" width="57.5703125" style="26" customWidth="1"/>
    <col min="11268" max="11279" width="8.85546875" style="26" customWidth="1"/>
    <col min="11280" max="11280" width="11.85546875" style="26" customWidth="1"/>
    <col min="11281" max="11281" width="1.140625" style="26" customWidth="1"/>
    <col min="11282" max="11283" width="5.7109375" style="26" customWidth="1"/>
    <col min="11284" max="11284" width="5.42578125" style="26" customWidth="1"/>
    <col min="11285" max="11285" width="58.140625" style="26" customWidth="1"/>
    <col min="11286" max="11297" width="9" style="26" customWidth="1"/>
    <col min="11298" max="11298" width="11.85546875" style="26" customWidth="1"/>
    <col min="11299" max="11299" width="1.140625" style="26" customWidth="1"/>
    <col min="11300" max="11301" width="5.7109375" style="26" customWidth="1"/>
    <col min="11302" max="11302" width="5.85546875" style="26" customWidth="1"/>
    <col min="11303" max="11303" width="60" style="26" bestFit="1" customWidth="1"/>
    <col min="11304" max="11315" width="9" style="26" customWidth="1"/>
    <col min="11316" max="11316" width="11.85546875" style="26" customWidth="1"/>
    <col min="11317" max="11317" width="1.140625" style="26" customWidth="1"/>
    <col min="11318" max="11318" width="5.7109375" style="26" customWidth="1"/>
    <col min="11319" max="11521" width="9.140625" style="26"/>
    <col min="11522" max="11522" width="5.42578125" style="26" customWidth="1"/>
    <col min="11523" max="11523" width="57.5703125" style="26" customWidth="1"/>
    <col min="11524" max="11535" width="8.85546875" style="26" customWidth="1"/>
    <col min="11536" max="11536" width="11.85546875" style="26" customWidth="1"/>
    <col min="11537" max="11537" width="1.140625" style="26" customWidth="1"/>
    <col min="11538" max="11539" width="5.7109375" style="26" customWidth="1"/>
    <col min="11540" max="11540" width="5.42578125" style="26" customWidth="1"/>
    <col min="11541" max="11541" width="58.140625" style="26" customWidth="1"/>
    <col min="11542" max="11553" width="9" style="26" customWidth="1"/>
    <col min="11554" max="11554" width="11.85546875" style="26" customWidth="1"/>
    <col min="11555" max="11555" width="1.140625" style="26" customWidth="1"/>
    <col min="11556" max="11557" width="5.7109375" style="26" customWidth="1"/>
    <col min="11558" max="11558" width="5.85546875" style="26" customWidth="1"/>
    <col min="11559" max="11559" width="60" style="26" bestFit="1" customWidth="1"/>
    <col min="11560" max="11571" width="9" style="26" customWidth="1"/>
    <col min="11572" max="11572" width="11.85546875" style="26" customWidth="1"/>
    <col min="11573" max="11573" width="1.140625" style="26" customWidth="1"/>
    <col min="11574" max="11574" width="5.7109375" style="26" customWidth="1"/>
    <col min="11575" max="11777" width="9.140625" style="26"/>
    <col min="11778" max="11778" width="5.42578125" style="26" customWidth="1"/>
    <col min="11779" max="11779" width="57.5703125" style="26" customWidth="1"/>
    <col min="11780" max="11791" width="8.85546875" style="26" customWidth="1"/>
    <col min="11792" max="11792" width="11.85546875" style="26" customWidth="1"/>
    <col min="11793" max="11793" width="1.140625" style="26" customWidth="1"/>
    <col min="11794" max="11795" width="5.7109375" style="26" customWidth="1"/>
    <col min="11796" max="11796" width="5.42578125" style="26" customWidth="1"/>
    <col min="11797" max="11797" width="58.140625" style="26" customWidth="1"/>
    <col min="11798" max="11809" width="9" style="26" customWidth="1"/>
    <col min="11810" max="11810" width="11.85546875" style="26" customWidth="1"/>
    <col min="11811" max="11811" width="1.140625" style="26" customWidth="1"/>
    <col min="11812" max="11813" width="5.7109375" style="26" customWidth="1"/>
    <col min="11814" max="11814" width="5.85546875" style="26" customWidth="1"/>
    <col min="11815" max="11815" width="60" style="26" bestFit="1" customWidth="1"/>
    <col min="11816" max="11827" width="9" style="26" customWidth="1"/>
    <col min="11828" max="11828" width="11.85546875" style="26" customWidth="1"/>
    <col min="11829" max="11829" width="1.140625" style="26" customWidth="1"/>
    <col min="11830" max="11830" width="5.7109375" style="26" customWidth="1"/>
    <col min="11831" max="12033" width="9.140625" style="26"/>
    <col min="12034" max="12034" width="5.42578125" style="26" customWidth="1"/>
    <col min="12035" max="12035" width="57.5703125" style="26" customWidth="1"/>
    <col min="12036" max="12047" width="8.85546875" style="26" customWidth="1"/>
    <col min="12048" max="12048" width="11.85546875" style="26" customWidth="1"/>
    <col min="12049" max="12049" width="1.140625" style="26" customWidth="1"/>
    <col min="12050" max="12051" width="5.7109375" style="26" customWidth="1"/>
    <col min="12052" max="12052" width="5.42578125" style="26" customWidth="1"/>
    <col min="12053" max="12053" width="58.140625" style="26" customWidth="1"/>
    <col min="12054" max="12065" width="9" style="26" customWidth="1"/>
    <col min="12066" max="12066" width="11.85546875" style="26" customWidth="1"/>
    <col min="12067" max="12067" width="1.140625" style="26" customWidth="1"/>
    <col min="12068" max="12069" width="5.7109375" style="26" customWidth="1"/>
    <col min="12070" max="12070" width="5.85546875" style="26" customWidth="1"/>
    <col min="12071" max="12071" width="60" style="26" bestFit="1" customWidth="1"/>
    <col min="12072" max="12083" width="9" style="26" customWidth="1"/>
    <col min="12084" max="12084" width="11.85546875" style="26" customWidth="1"/>
    <col min="12085" max="12085" width="1.140625" style="26" customWidth="1"/>
    <col min="12086" max="12086" width="5.7109375" style="26" customWidth="1"/>
    <col min="12087" max="12289" width="9.140625" style="26"/>
    <col min="12290" max="12290" width="5.42578125" style="26" customWidth="1"/>
    <col min="12291" max="12291" width="57.5703125" style="26" customWidth="1"/>
    <col min="12292" max="12303" width="8.85546875" style="26" customWidth="1"/>
    <col min="12304" max="12304" width="11.85546875" style="26" customWidth="1"/>
    <col min="12305" max="12305" width="1.140625" style="26" customWidth="1"/>
    <col min="12306" max="12307" width="5.7109375" style="26" customWidth="1"/>
    <col min="12308" max="12308" width="5.42578125" style="26" customWidth="1"/>
    <col min="12309" max="12309" width="58.140625" style="26" customWidth="1"/>
    <col min="12310" max="12321" width="9" style="26" customWidth="1"/>
    <col min="12322" max="12322" width="11.85546875" style="26" customWidth="1"/>
    <col min="12323" max="12323" width="1.140625" style="26" customWidth="1"/>
    <col min="12324" max="12325" width="5.7109375" style="26" customWidth="1"/>
    <col min="12326" max="12326" width="5.85546875" style="26" customWidth="1"/>
    <col min="12327" max="12327" width="60" style="26" bestFit="1" customWidth="1"/>
    <col min="12328" max="12339" width="9" style="26" customWidth="1"/>
    <col min="12340" max="12340" width="11.85546875" style="26" customWidth="1"/>
    <col min="12341" max="12341" width="1.140625" style="26" customWidth="1"/>
    <col min="12342" max="12342" width="5.7109375" style="26" customWidth="1"/>
    <col min="12343" max="12545" width="9.140625" style="26"/>
    <col min="12546" max="12546" width="5.42578125" style="26" customWidth="1"/>
    <col min="12547" max="12547" width="57.5703125" style="26" customWidth="1"/>
    <col min="12548" max="12559" width="8.85546875" style="26" customWidth="1"/>
    <col min="12560" max="12560" width="11.85546875" style="26" customWidth="1"/>
    <col min="12561" max="12561" width="1.140625" style="26" customWidth="1"/>
    <col min="12562" max="12563" width="5.7109375" style="26" customWidth="1"/>
    <col min="12564" max="12564" width="5.42578125" style="26" customWidth="1"/>
    <col min="12565" max="12565" width="58.140625" style="26" customWidth="1"/>
    <col min="12566" max="12577" width="9" style="26" customWidth="1"/>
    <col min="12578" max="12578" width="11.85546875" style="26" customWidth="1"/>
    <col min="12579" max="12579" width="1.140625" style="26" customWidth="1"/>
    <col min="12580" max="12581" width="5.7109375" style="26" customWidth="1"/>
    <col min="12582" max="12582" width="5.85546875" style="26" customWidth="1"/>
    <col min="12583" max="12583" width="60" style="26" bestFit="1" customWidth="1"/>
    <col min="12584" max="12595" width="9" style="26" customWidth="1"/>
    <col min="12596" max="12596" width="11.85546875" style="26" customWidth="1"/>
    <col min="12597" max="12597" width="1.140625" style="26" customWidth="1"/>
    <col min="12598" max="12598" width="5.7109375" style="26" customWidth="1"/>
    <col min="12599" max="12801" width="9.140625" style="26"/>
    <col min="12802" max="12802" width="5.42578125" style="26" customWidth="1"/>
    <col min="12803" max="12803" width="57.5703125" style="26" customWidth="1"/>
    <col min="12804" max="12815" width="8.85546875" style="26" customWidth="1"/>
    <col min="12816" max="12816" width="11.85546875" style="26" customWidth="1"/>
    <col min="12817" max="12817" width="1.140625" style="26" customWidth="1"/>
    <col min="12818" max="12819" width="5.7109375" style="26" customWidth="1"/>
    <col min="12820" max="12820" width="5.42578125" style="26" customWidth="1"/>
    <col min="12821" max="12821" width="58.140625" style="26" customWidth="1"/>
    <col min="12822" max="12833" width="9" style="26" customWidth="1"/>
    <col min="12834" max="12834" width="11.85546875" style="26" customWidth="1"/>
    <col min="12835" max="12835" width="1.140625" style="26" customWidth="1"/>
    <col min="12836" max="12837" width="5.7109375" style="26" customWidth="1"/>
    <col min="12838" max="12838" width="5.85546875" style="26" customWidth="1"/>
    <col min="12839" max="12839" width="60" style="26" bestFit="1" customWidth="1"/>
    <col min="12840" max="12851" width="9" style="26" customWidth="1"/>
    <col min="12852" max="12852" width="11.85546875" style="26" customWidth="1"/>
    <col min="12853" max="12853" width="1.140625" style="26" customWidth="1"/>
    <col min="12854" max="12854" width="5.7109375" style="26" customWidth="1"/>
    <col min="12855" max="13057" width="9.140625" style="26"/>
    <col min="13058" max="13058" width="5.42578125" style="26" customWidth="1"/>
    <col min="13059" max="13059" width="57.5703125" style="26" customWidth="1"/>
    <col min="13060" max="13071" width="8.85546875" style="26" customWidth="1"/>
    <col min="13072" max="13072" width="11.85546875" style="26" customWidth="1"/>
    <col min="13073" max="13073" width="1.140625" style="26" customWidth="1"/>
    <col min="13074" max="13075" width="5.7109375" style="26" customWidth="1"/>
    <col min="13076" max="13076" width="5.42578125" style="26" customWidth="1"/>
    <col min="13077" max="13077" width="58.140625" style="26" customWidth="1"/>
    <col min="13078" max="13089" width="9" style="26" customWidth="1"/>
    <col min="13090" max="13090" width="11.85546875" style="26" customWidth="1"/>
    <col min="13091" max="13091" width="1.140625" style="26" customWidth="1"/>
    <col min="13092" max="13093" width="5.7109375" style="26" customWidth="1"/>
    <col min="13094" max="13094" width="5.85546875" style="26" customWidth="1"/>
    <col min="13095" max="13095" width="60" style="26" bestFit="1" customWidth="1"/>
    <col min="13096" max="13107" width="9" style="26" customWidth="1"/>
    <col min="13108" max="13108" width="11.85546875" style="26" customWidth="1"/>
    <col min="13109" max="13109" width="1.140625" style="26" customWidth="1"/>
    <col min="13110" max="13110" width="5.7109375" style="26" customWidth="1"/>
    <col min="13111" max="13313" width="9.140625" style="26"/>
    <col min="13314" max="13314" width="5.42578125" style="26" customWidth="1"/>
    <col min="13315" max="13315" width="57.5703125" style="26" customWidth="1"/>
    <col min="13316" max="13327" width="8.85546875" style="26" customWidth="1"/>
    <col min="13328" max="13328" width="11.85546875" style="26" customWidth="1"/>
    <col min="13329" max="13329" width="1.140625" style="26" customWidth="1"/>
    <col min="13330" max="13331" width="5.7109375" style="26" customWidth="1"/>
    <col min="13332" max="13332" width="5.42578125" style="26" customWidth="1"/>
    <col min="13333" max="13333" width="58.140625" style="26" customWidth="1"/>
    <col min="13334" max="13345" width="9" style="26" customWidth="1"/>
    <col min="13346" max="13346" width="11.85546875" style="26" customWidth="1"/>
    <col min="13347" max="13347" width="1.140625" style="26" customWidth="1"/>
    <col min="13348" max="13349" width="5.7109375" style="26" customWidth="1"/>
    <col min="13350" max="13350" width="5.85546875" style="26" customWidth="1"/>
    <col min="13351" max="13351" width="60" style="26" bestFit="1" customWidth="1"/>
    <col min="13352" max="13363" width="9" style="26" customWidth="1"/>
    <col min="13364" max="13364" width="11.85546875" style="26" customWidth="1"/>
    <col min="13365" max="13365" width="1.140625" style="26" customWidth="1"/>
    <col min="13366" max="13366" width="5.7109375" style="26" customWidth="1"/>
    <col min="13367" max="13569" width="9.140625" style="26"/>
    <col min="13570" max="13570" width="5.42578125" style="26" customWidth="1"/>
    <col min="13571" max="13571" width="57.5703125" style="26" customWidth="1"/>
    <col min="13572" max="13583" width="8.85546875" style="26" customWidth="1"/>
    <col min="13584" max="13584" width="11.85546875" style="26" customWidth="1"/>
    <col min="13585" max="13585" width="1.140625" style="26" customWidth="1"/>
    <col min="13586" max="13587" width="5.7109375" style="26" customWidth="1"/>
    <col min="13588" max="13588" width="5.42578125" style="26" customWidth="1"/>
    <col min="13589" max="13589" width="58.140625" style="26" customWidth="1"/>
    <col min="13590" max="13601" width="9" style="26" customWidth="1"/>
    <col min="13602" max="13602" width="11.85546875" style="26" customWidth="1"/>
    <col min="13603" max="13603" width="1.140625" style="26" customWidth="1"/>
    <col min="13604" max="13605" width="5.7109375" style="26" customWidth="1"/>
    <col min="13606" max="13606" width="5.85546875" style="26" customWidth="1"/>
    <col min="13607" max="13607" width="60" style="26" bestFit="1" customWidth="1"/>
    <col min="13608" max="13619" width="9" style="26" customWidth="1"/>
    <col min="13620" max="13620" width="11.85546875" style="26" customWidth="1"/>
    <col min="13621" max="13621" width="1.140625" style="26" customWidth="1"/>
    <col min="13622" max="13622" width="5.7109375" style="26" customWidth="1"/>
    <col min="13623" max="13825" width="9.140625" style="26"/>
    <col min="13826" max="13826" width="5.42578125" style="26" customWidth="1"/>
    <col min="13827" max="13827" width="57.5703125" style="26" customWidth="1"/>
    <col min="13828" max="13839" width="8.85546875" style="26" customWidth="1"/>
    <col min="13840" max="13840" width="11.85546875" style="26" customWidth="1"/>
    <col min="13841" max="13841" width="1.140625" style="26" customWidth="1"/>
    <col min="13842" max="13843" width="5.7109375" style="26" customWidth="1"/>
    <col min="13844" max="13844" width="5.42578125" style="26" customWidth="1"/>
    <col min="13845" max="13845" width="58.140625" style="26" customWidth="1"/>
    <col min="13846" max="13857" width="9" style="26" customWidth="1"/>
    <col min="13858" max="13858" width="11.85546875" style="26" customWidth="1"/>
    <col min="13859" max="13859" width="1.140625" style="26" customWidth="1"/>
    <col min="13860" max="13861" width="5.7109375" style="26" customWidth="1"/>
    <col min="13862" max="13862" width="5.85546875" style="26" customWidth="1"/>
    <col min="13863" max="13863" width="60" style="26" bestFit="1" customWidth="1"/>
    <col min="13864" max="13875" width="9" style="26" customWidth="1"/>
    <col min="13876" max="13876" width="11.85546875" style="26" customWidth="1"/>
    <col min="13877" max="13877" width="1.140625" style="26" customWidth="1"/>
    <col min="13878" max="13878" width="5.7109375" style="26" customWidth="1"/>
    <col min="13879" max="14081" width="9.140625" style="26"/>
    <col min="14082" max="14082" width="5.42578125" style="26" customWidth="1"/>
    <col min="14083" max="14083" width="57.5703125" style="26" customWidth="1"/>
    <col min="14084" max="14095" width="8.85546875" style="26" customWidth="1"/>
    <col min="14096" max="14096" width="11.85546875" style="26" customWidth="1"/>
    <col min="14097" max="14097" width="1.140625" style="26" customWidth="1"/>
    <col min="14098" max="14099" width="5.7109375" style="26" customWidth="1"/>
    <col min="14100" max="14100" width="5.42578125" style="26" customWidth="1"/>
    <col min="14101" max="14101" width="58.140625" style="26" customWidth="1"/>
    <col min="14102" max="14113" width="9" style="26" customWidth="1"/>
    <col min="14114" max="14114" width="11.85546875" style="26" customWidth="1"/>
    <col min="14115" max="14115" width="1.140625" style="26" customWidth="1"/>
    <col min="14116" max="14117" width="5.7109375" style="26" customWidth="1"/>
    <col min="14118" max="14118" width="5.85546875" style="26" customWidth="1"/>
    <col min="14119" max="14119" width="60" style="26" bestFit="1" customWidth="1"/>
    <col min="14120" max="14131" width="9" style="26" customWidth="1"/>
    <col min="14132" max="14132" width="11.85546875" style="26" customWidth="1"/>
    <col min="14133" max="14133" width="1.140625" style="26" customWidth="1"/>
    <col min="14134" max="14134" width="5.7109375" style="26" customWidth="1"/>
    <col min="14135" max="14337" width="9.140625" style="26"/>
    <col min="14338" max="14338" width="5.42578125" style="26" customWidth="1"/>
    <col min="14339" max="14339" width="57.5703125" style="26" customWidth="1"/>
    <col min="14340" max="14351" width="8.85546875" style="26" customWidth="1"/>
    <col min="14352" max="14352" width="11.85546875" style="26" customWidth="1"/>
    <col min="14353" max="14353" width="1.140625" style="26" customWidth="1"/>
    <col min="14354" max="14355" width="5.7109375" style="26" customWidth="1"/>
    <col min="14356" max="14356" width="5.42578125" style="26" customWidth="1"/>
    <col min="14357" max="14357" width="58.140625" style="26" customWidth="1"/>
    <col min="14358" max="14369" width="9" style="26" customWidth="1"/>
    <col min="14370" max="14370" width="11.85546875" style="26" customWidth="1"/>
    <col min="14371" max="14371" width="1.140625" style="26" customWidth="1"/>
    <col min="14372" max="14373" width="5.7109375" style="26" customWidth="1"/>
    <col min="14374" max="14374" width="5.85546875" style="26" customWidth="1"/>
    <col min="14375" max="14375" width="60" style="26" bestFit="1" customWidth="1"/>
    <col min="14376" max="14387" width="9" style="26" customWidth="1"/>
    <col min="14388" max="14388" width="11.85546875" style="26" customWidth="1"/>
    <col min="14389" max="14389" width="1.140625" style="26" customWidth="1"/>
    <col min="14390" max="14390" width="5.7109375" style="26" customWidth="1"/>
    <col min="14391" max="14593" width="9.140625" style="26"/>
    <col min="14594" max="14594" width="5.42578125" style="26" customWidth="1"/>
    <col min="14595" max="14595" width="57.5703125" style="26" customWidth="1"/>
    <col min="14596" max="14607" width="8.85546875" style="26" customWidth="1"/>
    <col min="14608" max="14608" width="11.85546875" style="26" customWidth="1"/>
    <col min="14609" max="14609" width="1.140625" style="26" customWidth="1"/>
    <col min="14610" max="14611" width="5.7109375" style="26" customWidth="1"/>
    <col min="14612" max="14612" width="5.42578125" style="26" customWidth="1"/>
    <col min="14613" max="14613" width="58.140625" style="26" customWidth="1"/>
    <col min="14614" max="14625" width="9" style="26" customWidth="1"/>
    <col min="14626" max="14626" width="11.85546875" style="26" customWidth="1"/>
    <col min="14627" max="14627" width="1.140625" style="26" customWidth="1"/>
    <col min="14628" max="14629" width="5.7109375" style="26" customWidth="1"/>
    <col min="14630" max="14630" width="5.85546875" style="26" customWidth="1"/>
    <col min="14631" max="14631" width="60" style="26" bestFit="1" customWidth="1"/>
    <col min="14632" max="14643" width="9" style="26" customWidth="1"/>
    <col min="14644" max="14644" width="11.85546875" style="26" customWidth="1"/>
    <col min="14645" max="14645" width="1.140625" style="26" customWidth="1"/>
    <col min="14646" max="14646" width="5.7109375" style="26" customWidth="1"/>
    <col min="14647" max="14849" width="9.140625" style="26"/>
    <col min="14850" max="14850" width="5.42578125" style="26" customWidth="1"/>
    <col min="14851" max="14851" width="57.5703125" style="26" customWidth="1"/>
    <col min="14852" max="14863" width="8.85546875" style="26" customWidth="1"/>
    <col min="14864" max="14864" width="11.85546875" style="26" customWidth="1"/>
    <col min="14865" max="14865" width="1.140625" style="26" customWidth="1"/>
    <col min="14866" max="14867" width="5.7109375" style="26" customWidth="1"/>
    <col min="14868" max="14868" width="5.42578125" style="26" customWidth="1"/>
    <col min="14869" max="14869" width="58.140625" style="26" customWidth="1"/>
    <col min="14870" max="14881" width="9" style="26" customWidth="1"/>
    <col min="14882" max="14882" width="11.85546875" style="26" customWidth="1"/>
    <col min="14883" max="14883" width="1.140625" style="26" customWidth="1"/>
    <col min="14884" max="14885" width="5.7109375" style="26" customWidth="1"/>
    <col min="14886" max="14886" width="5.85546875" style="26" customWidth="1"/>
    <col min="14887" max="14887" width="60" style="26" bestFit="1" customWidth="1"/>
    <col min="14888" max="14899" width="9" style="26" customWidth="1"/>
    <col min="14900" max="14900" width="11.85546875" style="26" customWidth="1"/>
    <col min="14901" max="14901" width="1.140625" style="26" customWidth="1"/>
    <col min="14902" max="14902" width="5.7109375" style="26" customWidth="1"/>
    <col min="14903" max="15105" width="9.140625" style="26"/>
    <col min="15106" max="15106" width="5.42578125" style="26" customWidth="1"/>
    <col min="15107" max="15107" width="57.5703125" style="26" customWidth="1"/>
    <col min="15108" max="15119" width="8.85546875" style="26" customWidth="1"/>
    <col min="15120" max="15120" width="11.85546875" style="26" customWidth="1"/>
    <col min="15121" max="15121" width="1.140625" style="26" customWidth="1"/>
    <col min="15122" max="15123" width="5.7109375" style="26" customWidth="1"/>
    <col min="15124" max="15124" width="5.42578125" style="26" customWidth="1"/>
    <col min="15125" max="15125" width="58.140625" style="26" customWidth="1"/>
    <col min="15126" max="15137" width="9" style="26" customWidth="1"/>
    <col min="15138" max="15138" width="11.85546875" style="26" customWidth="1"/>
    <col min="15139" max="15139" width="1.140625" style="26" customWidth="1"/>
    <col min="15140" max="15141" width="5.7109375" style="26" customWidth="1"/>
    <col min="15142" max="15142" width="5.85546875" style="26" customWidth="1"/>
    <col min="15143" max="15143" width="60" style="26" bestFit="1" customWidth="1"/>
    <col min="15144" max="15155" width="9" style="26" customWidth="1"/>
    <col min="15156" max="15156" width="11.85546875" style="26" customWidth="1"/>
    <col min="15157" max="15157" width="1.140625" style="26" customWidth="1"/>
    <col min="15158" max="15158" width="5.7109375" style="26" customWidth="1"/>
    <col min="15159" max="15361" width="9.140625" style="26"/>
    <col min="15362" max="15362" width="5.42578125" style="26" customWidth="1"/>
    <col min="15363" max="15363" width="57.5703125" style="26" customWidth="1"/>
    <col min="15364" max="15375" width="8.85546875" style="26" customWidth="1"/>
    <col min="15376" max="15376" width="11.85546875" style="26" customWidth="1"/>
    <col min="15377" max="15377" width="1.140625" style="26" customWidth="1"/>
    <col min="15378" max="15379" width="5.7109375" style="26" customWidth="1"/>
    <col min="15380" max="15380" width="5.42578125" style="26" customWidth="1"/>
    <col min="15381" max="15381" width="58.140625" style="26" customWidth="1"/>
    <col min="15382" max="15393" width="9" style="26" customWidth="1"/>
    <col min="15394" max="15394" width="11.85546875" style="26" customWidth="1"/>
    <col min="15395" max="15395" width="1.140625" style="26" customWidth="1"/>
    <col min="15396" max="15397" width="5.7109375" style="26" customWidth="1"/>
    <col min="15398" max="15398" width="5.85546875" style="26" customWidth="1"/>
    <col min="15399" max="15399" width="60" style="26" bestFit="1" customWidth="1"/>
    <col min="15400" max="15411" width="9" style="26" customWidth="1"/>
    <col min="15412" max="15412" width="11.85546875" style="26" customWidth="1"/>
    <col min="15413" max="15413" width="1.140625" style="26" customWidth="1"/>
    <col min="15414" max="15414" width="5.7109375" style="26" customWidth="1"/>
    <col min="15415" max="15617" width="9.140625" style="26"/>
    <col min="15618" max="15618" width="5.42578125" style="26" customWidth="1"/>
    <col min="15619" max="15619" width="57.5703125" style="26" customWidth="1"/>
    <col min="15620" max="15631" width="8.85546875" style="26" customWidth="1"/>
    <col min="15632" max="15632" width="11.85546875" style="26" customWidth="1"/>
    <col min="15633" max="15633" width="1.140625" style="26" customWidth="1"/>
    <col min="15634" max="15635" width="5.7109375" style="26" customWidth="1"/>
    <col min="15636" max="15636" width="5.42578125" style="26" customWidth="1"/>
    <col min="15637" max="15637" width="58.140625" style="26" customWidth="1"/>
    <col min="15638" max="15649" width="9" style="26" customWidth="1"/>
    <col min="15650" max="15650" width="11.85546875" style="26" customWidth="1"/>
    <col min="15651" max="15651" width="1.140625" style="26" customWidth="1"/>
    <col min="15652" max="15653" width="5.7109375" style="26" customWidth="1"/>
    <col min="15654" max="15654" width="5.85546875" style="26" customWidth="1"/>
    <col min="15655" max="15655" width="60" style="26" bestFit="1" customWidth="1"/>
    <col min="15656" max="15667" width="9" style="26" customWidth="1"/>
    <col min="15668" max="15668" width="11.85546875" style="26" customWidth="1"/>
    <col min="15669" max="15669" width="1.140625" style="26" customWidth="1"/>
    <col min="15670" max="15670" width="5.7109375" style="26" customWidth="1"/>
    <col min="15671" max="15873" width="9.140625" style="26"/>
    <col min="15874" max="15874" width="5.42578125" style="26" customWidth="1"/>
    <col min="15875" max="15875" width="57.5703125" style="26" customWidth="1"/>
    <col min="15876" max="15887" width="8.85546875" style="26" customWidth="1"/>
    <col min="15888" max="15888" width="11.85546875" style="26" customWidth="1"/>
    <col min="15889" max="15889" width="1.140625" style="26" customWidth="1"/>
    <col min="15890" max="15891" width="5.7109375" style="26" customWidth="1"/>
    <col min="15892" max="15892" width="5.42578125" style="26" customWidth="1"/>
    <col min="15893" max="15893" width="58.140625" style="26" customWidth="1"/>
    <col min="15894" max="15905" width="9" style="26" customWidth="1"/>
    <col min="15906" max="15906" width="11.85546875" style="26" customWidth="1"/>
    <col min="15907" max="15907" width="1.140625" style="26" customWidth="1"/>
    <col min="15908" max="15909" width="5.7109375" style="26" customWidth="1"/>
    <col min="15910" max="15910" width="5.85546875" style="26" customWidth="1"/>
    <col min="15911" max="15911" width="60" style="26" bestFit="1" customWidth="1"/>
    <col min="15912" max="15923" width="9" style="26" customWidth="1"/>
    <col min="15924" max="15924" width="11.85546875" style="26" customWidth="1"/>
    <col min="15925" max="15925" width="1.140625" style="26" customWidth="1"/>
    <col min="15926" max="15926" width="5.7109375" style="26" customWidth="1"/>
    <col min="15927" max="16129" width="9.140625" style="26"/>
    <col min="16130" max="16130" width="5.42578125" style="26" customWidth="1"/>
    <col min="16131" max="16131" width="57.5703125" style="26" customWidth="1"/>
    <col min="16132" max="16143" width="8.85546875" style="26" customWidth="1"/>
    <col min="16144" max="16144" width="11.85546875" style="26" customWidth="1"/>
    <col min="16145" max="16145" width="1.140625" style="26" customWidth="1"/>
    <col min="16146" max="16147" width="5.7109375" style="26" customWidth="1"/>
    <col min="16148" max="16148" width="5.42578125" style="26" customWidth="1"/>
    <col min="16149" max="16149" width="58.140625" style="26" customWidth="1"/>
    <col min="16150" max="16161" width="9" style="26" customWidth="1"/>
    <col min="16162" max="16162" width="11.85546875" style="26" customWidth="1"/>
    <col min="16163" max="16163" width="1.140625" style="26" customWidth="1"/>
    <col min="16164" max="16165" width="5.7109375" style="26" customWidth="1"/>
    <col min="16166" max="16166" width="5.85546875" style="26" customWidth="1"/>
    <col min="16167" max="16167" width="60" style="26" bestFit="1" customWidth="1"/>
    <col min="16168" max="16179" width="9" style="26" customWidth="1"/>
    <col min="16180" max="16180" width="11.85546875" style="26" customWidth="1"/>
    <col min="16181" max="16181" width="1.140625" style="26" customWidth="1"/>
    <col min="16182" max="16182" width="5.7109375" style="26" customWidth="1"/>
    <col min="16183" max="16384" width="9.140625" style="26"/>
  </cols>
  <sheetData>
    <row r="1" spans="2:54" ht="15.7" thickBot="1" x14ac:dyDescent="0.3">
      <c r="Q1" s="48"/>
      <c r="T1" s="48"/>
      <c r="U1" s="48"/>
    </row>
    <row r="2" spans="2:54" x14ac:dyDescent="0.25">
      <c r="B2" s="492" t="s">
        <v>76</v>
      </c>
      <c r="C2" s="493"/>
      <c r="D2" s="493"/>
      <c r="E2" s="493"/>
      <c r="F2" s="493"/>
      <c r="G2" s="493"/>
      <c r="H2" s="493"/>
      <c r="I2" s="493"/>
      <c r="J2" s="493"/>
      <c r="K2" s="493"/>
      <c r="L2" s="493"/>
      <c r="M2" s="493"/>
      <c r="N2" s="493"/>
      <c r="O2" s="493"/>
      <c r="P2" s="493"/>
      <c r="Q2" s="493"/>
      <c r="R2" s="494"/>
      <c r="U2" s="50"/>
      <c r="V2" s="50"/>
      <c r="W2" s="50"/>
      <c r="X2" s="50"/>
      <c r="Y2" s="50"/>
      <c r="Z2" s="50"/>
      <c r="AA2" s="50"/>
      <c r="AB2" s="50"/>
      <c r="AC2" s="50"/>
      <c r="AD2" s="50"/>
      <c r="AE2" s="50"/>
      <c r="AF2" s="50"/>
      <c r="AG2" s="50"/>
      <c r="AH2" s="50"/>
      <c r="AI2" s="50"/>
      <c r="AJ2" s="50"/>
      <c r="AL2" s="51"/>
      <c r="AM2" s="51"/>
    </row>
    <row r="3" spans="2:54" ht="15" thickBot="1" x14ac:dyDescent="0.3">
      <c r="B3" s="495"/>
      <c r="C3" s="496"/>
      <c r="D3" s="496"/>
      <c r="E3" s="496"/>
      <c r="F3" s="496"/>
      <c r="G3" s="496"/>
      <c r="H3" s="496"/>
      <c r="I3" s="496"/>
      <c r="J3" s="496"/>
      <c r="K3" s="496"/>
      <c r="L3" s="496"/>
      <c r="M3" s="496"/>
      <c r="N3" s="496"/>
      <c r="O3" s="496"/>
      <c r="P3" s="496"/>
      <c r="Q3" s="496"/>
      <c r="R3" s="497"/>
      <c r="U3" s="48"/>
      <c r="AI3" s="48"/>
      <c r="AL3" s="51"/>
      <c r="AM3" s="51"/>
    </row>
    <row r="4" spans="2:54" s="52" customFormat="1" ht="19.45" thickBot="1" x14ac:dyDescent="0.3">
      <c r="B4" s="54"/>
      <c r="C4" s="55"/>
      <c r="D4" s="55"/>
      <c r="E4" s="55"/>
      <c r="F4" s="55"/>
      <c r="G4" s="55"/>
      <c r="H4" s="55"/>
      <c r="I4" s="55"/>
      <c r="J4" s="55"/>
      <c r="K4" s="55"/>
      <c r="L4" s="55"/>
      <c r="M4" s="55"/>
      <c r="N4" s="55"/>
      <c r="O4" s="55"/>
      <c r="P4" s="55"/>
      <c r="Q4" s="56"/>
      <c r="R4" s="57"/>
      <c r="S4" s="58"/>
      <c r="AK4" s="59"/>
      <c r="AL4" s="53"/>
      <c r="AM4" s="53"/>
    </row>
    <row r="5" spans="2:54" s="52" customFormat="1" ht="18" thickBot="1" x14ac:dyDescent="0.3">
      <c r="B5" s="60" t="s">
        <v>77</v>
      </c>
      <c r="C5" s="444" t="s">
        <v>18</v>
      </c>
      <c r="D5" s="482" t="str">
        <f>IF('1_Aspectos_Geográficos'!D4&lt;&gt;0,('1_Aspectos_Geográficos'!D4),"")</f>
        <v/>
      </c>
      <c r="E5" s="483"/>
      <c r="F5" s="483"/>
      <c r="G5" s="484"/>
      <c r="H5" s="417"/>
      <c r="I5" s="417"/>
      <c r="J5" s="417"/>
      <c r="K5" s="417"/>
      <c r="L5" s="417"/>
      <c r="M5" s="417"/>
      <c r="N5" s="417"/>
      <c r="O5" s="417"/>
      <c r="P5" s="417"/>
      <c r="Q5" s="61"/>
      <c r="R5" s="62"/>
      <c r="S5" s="61"/>
      <c r="U5" s="53"/>
      <c r="AH5" s="53"/>
      <c r="AI5" s="53"/>
      <c r="AJ5" s="53"/>
      <c r="AK5" s="63"/>
      <c r="AL5" s="53"/>
      <c r="AM5" s="53"/>
    </row>
    <row r="6" spans="2:54" s="25" customFormat="1" ht="15.7" thickBot="1" x14ac:dyDescent="0.3">
      <c r="B6" s="64"/>
      <c r="C6" s="218"/>
      <c r="D6" s="218"/>
      <c r="E6" s="218"/>
      <c r="F6" s="218"/>
      <c r="G6" s="218"/>
      <c r="H6" s="418"/>
      <c r="I6" s="418"/>
      <c r="J6" s="418"/>
      <c r="K6" s="418"/>
      <c r="L6" s="418"/>
      <c r="M6" s="418"/>
      <c r="N6" s="418"/>
      <c r="O6" s="418"/>
      <c r="P6" s="418"/>
      <c r="Q6" s="218"/>
      <c r="R6" s="65"/>
      <c r="T6" s="26"/>
      <c r="U6" s="51"/>
      <c r="V6" s="26"/>
      <c r="W6" s="26"/>
      <c r="X6" s="26"/>
      <c r="Y6" s="26"/>
      <c r="Z6" s="26"/>
      <c r="AA6" s="26"/>
      <c r="AB6" s="26"/>
      <c r="AC6" s="26"/>
      <c r="AD6" s="26"/>
      <c r="AE6" s="26"/>
      <c r="AF6" s="26"/>
      <c r="AG6" s="26"/>
      <c r="AH6" s="51"/>
      <c r="AI6" s="51"/>
      <c r="AJ6" s="51"/>
      <c r="AL6" s="51"/>
      <c r="AM6" s="51"/>
      <c r="AN6" s="26"/>
      <c r="AO6" s="26"/>
      <c r="AP6" s="26"/>
      <c r="AQ6" s="26"/>
      <c r="AR6" s="26"/>
      <c r="AS6" s="26"/>
      <c r="AT6" s="26"/>
      <c r="AU6" s="26"/>
      <c r="AV6" s="26"/>
      <c r="AW6" s="26"/>
      <c r="AX6" s="26"/>
      <c r="AY6" s="26"/>
      <c r="AZ6" s="26"/>
      <c r="BA6" s="26"/>
      <c r="BB6" s="48"/>
    </row>
    <row r="7" spans="2:54" s="52" customFormat="1" ht="18" thickBot="1" x14ac:dyDescent="0.3">
      <c r="B7" s="60" t="s">
        <v>78</v>
      </c>
      <c r="C7" s="444" t="s">
        <v>44</v>
      </c>
      <c r="D7" s="482" t="str">
        <f>IF('1_Aspectos_Geográficos'!D6&lt;&gt;0,('1_Aspectos_Geográficos'!D6),"")</f>
        <v/>
      </c>
      <c r="E7" s="483"/>
      <c r="F7" s="483"/>
      <c r="G7" s="484"/>
      <c r="H7" s="417"/>
      <c r="I7" s="417"/>
      <c r="J7" s="417"/>
      <c r="K7" s="417"/>
      <c r="L7" s="417"/>
      <c r="M7" s="417"/>
      <c r="N7" s="417"/>
      <c r="O7" s="417"/>
      <c r="P7" s="417"/>
      <c r="Q7" s="61"/>
      <c r="R7" s="62"/>
      <c r="S7" s="61"/>
      <c r="U7" s="53"/>
      <c r="AH7" s="53"/>
      <c r="AI7" s="53"/>
      <c r="AJ7" s="53"/>
      <c r="AK7" s="63"/>
      <c r="AL7" s="53"/>
      <c r="AM7" s="53"/>
    </row>
    <row r="8" spans="2:54" s="52" customFormat="1" ht="18" thickBot="1" x14ac:dyDescent="0.3">
      <c r="B8" s="60"/>
      <c r="C8" s="66"/>
      <c r="D8" s="12"/>
      <c r="E8" s="12"/>
      <c r="F8" s="12"/>
      <c r="G8" s="12"/>
      <c r="H8" s="12"/>
      <c r="I8" s="12"/>
      <c r="J8" s="12"/>
      <c r="K8" s="12"/>
      <c r="L8" s="12"/>
      <c r="M8" s="12"/>
      <c r="N8" s="12"/>
      <c r="O8" s="12"/>
      <c r="P8" s="12"/>
      <c r="Q8" s="61"/>
      <c r="R8" s="62"/>
      <c r="S8" s="61"/>
      <c r="AK8" s="63"/>
    </row>
    <row r="9" spans="2:54" s="52" customFormat="1" ht="18.75" x14ac:dyDescent="0.25">
      <c r="B9" s="60"/>
      <c r="C9" s="67"/>
      <c r="D9" s="490">
        <f>Ano_Ciclo -3</f>
        <v>2018</v>
      </c>
      <c r="E9" s="490"/>
      <c r="F9" s="490"/>
      <c r="G9" s="490"/>
      <c r="H9" s="490"/>
      <c r="I9" s="490"/>
      <c r="J9" s="490"/>
      <c r="K9" s="490"/>
      <c r="L9" s="490"/>
      <c r="M9" s="490"/>
      <c r="N9" s="490"/>
      <c r="O9" s="490"/>
      <c r="P9" s="491"/>
      <c r="Q9" s="68"/>
      <c r="R9" s="69"/>
      <c r="S9" s="70"/>
      <c r="T9" s="222"/>
      <c r="U9" s="216"/>
      <c r="V9" s="216"/>
      <c r="W9" s="216"/>
      <c r="AK9" s="63"/>
    </row>
    <row r="10" spans="2:54" s="52" customFormat="1" ht="15" x14ac:dyDescent="0.25">
      <c r="B10" s="60"/>
      <c r="C10" s="71"/>
      <c r="D10" s="72"/>
      <c r="E10" s="72"/>
      <c r="F10" s="72"/>
      <c r="G10" s="72"/>
      <c r="H10" s="72"/>
      <c r="I10" s="72"/>
      <c r="J10" s="72"/>
      <c r="K10" s="72"/>
      <c r="L10" s="72"/>
      <c r="M10" s="72"/>
      <c r="N10" s="72"/>
      <c r="O10" s="72"/>
      <c r="P10" s="73"/>
      <c r="Q10" s="68"/>
      <c r="R10" s="69"/>
      <c r="S10" s="70"/>
      <c r="AK10" s="63"/>
    </row>
    <row r="11" spans="2:54" s="52" customFormat="1" ht="15" x14ac:dyDescent="0.25">
      <c r="B11" s="60" t="s">
        <v>79</v>
      </c>
      <c r="C11" s="74"/>
      <c r="D11" s="75" t="s">
        <v>80</v>
      </c>
      <c r="E11" s="75" t="s">
        <v>81</v>
      </c>
      <c r="F11" s="75" t="s">
        <v>82</v>
      </c>
      <c r="G11" s="75" t="s">
        <v>83</v>
      </c>
      <c r="H11" s="75" t="s">
        <v>84</v>
      </c>
      <c r="I11" s="75" t="s">
        <v>85</v>
      </c>
      <c r="J11" s="75" t="s">
        <v>86</v>
      </c>
      <c r="K11" s="75" t="s">
        <v>87</v>
      </c>
      <c r="L11" s="75" t="s">
        <v>88</v>
      </c>
      <c r="M11" s="75" t="s">
        <v>89</v>
      </c>
      <c r="N11" s="75" t="s">
        <v>90</v>
      </c>
      <c r="O11" s="75" t="s">
        <v>91</v>
      </c>
      <c r="P11" s="76" t="s">
        <v>92</v>
      </c>
      <c r="Q11" s="77"/>
      <c r="R11" s="78"/>
      <c r="S11" s="11"/>
      <c r="AK11" s="63"/>
    </row>
    <row r="12" spans="2:54" s="52" customFormat="1" x14ac:dyDescent="0.25">
      <c r="B12" s="79"/>
      <c r="C12" s="80" t="s">
        <v>56</v>
      </c>
      <c r="D12" s="385">
        <f>D13+D14+D15+D16+D17</f>
        <v>0</v>
      </c>
      <c r="E12" s="385">
        <f t="shared" ref="E12:O12" si="0">E13+E14+E15+E16+E17</f>
        <v>0</v>
      </c>
      <c r="F12" s="385">
        <f t="shared" si="0"/>
        <v>0</v>
      </c>
      <c r="G12" s="385">
        <f t="shared" si="0"/>
        <v>0</v>
      </c>
      <c r="H12" s="385">
        <f t="shared" si="0"/>
        <v>0</v>
      </c>
      <c r="I12" s="385">
        <f t="shared" si="0"/>
        <v>0</v>
      </c>
      <c r="J12" s="385">
        <f t="shared" si="0"/>
        <v>0</v>
      </c>
      <c r="K12" s="385">
        <f t="shared" si="0"/>
        <v>0</v>
      </c>
      <c r="L12" s="385">
        <f t="shared" si="0"/>
        <v>0</v>
      </c>
      <c r="M12" s="385">
        <f t="shared" si="0"/>
        <v>0</v>
      </c>
      <c r="N12" s="385">
        <f t="shared" si="0"/>
        <v>0</v>
      </c>
      <c r="O12" s="385">
        <f t="shared" si="0"/>
        <v>0</v>
      </c>
      <c r="P12" s="386">
        <f t="shared" ref="P12:P17" si="1">SUM(D12:O12)</f>
        <v>0</v>
      </c>
      <c r="Q12" s="81"/>
      <c r="R12" s="82"/>
      <c r="S12" s="13"/>
      <c r="AK12" s="63"/>
    </row>
    <row r="13" spans="2:54" s="52" customFormat="1" ht="15" x14ac:dyDescent="0.25">
      <c r="B13" s="79"/>
      <c r="C13" s="83" t="s">
        <v>93</v>
      </c>
      <c r="D13" s="387"/>
      <c r="E13" s="387"/>
      <c r="F13" s="387"/>
      <c r="G13" s="387"/>
      <c r="H13" s="387"/>
      <c r="I13" s="387"/>
      <c r="J13" s="387"/>
      <c r="K13" s="387"/>
      <c r="L13" s="387"/>
      <c r="M13" s="387"/>
      <c r="N13" s="387"/>
      <c r="O13" s="387"/>
      <c r="P13" s="388">
        <f t="shared" si="1"/>
        <v>0</v>
      </c>
      <c r="Q13" s="81"/>
      <c r="R13" s="82"/>
      <c r="S13" s="13"/>
      <c r="T13" s="223"/>
      <c r="U13" s="216"/>
      <c r="V13" s="225"/>
      <c r="W13" s="216"/>
      <c r="AK13" s="63"/>
    </row>
    <row r="14" spans="2:54" s="52" customFormat="1" ht="15" x14ac:dyDescent="0.25">
      <c r="B14" s="79"/>
      <c r="C14" s="84" t="s">
        <v>58</v>
      </c>
      <c r="D14" s="387"/>
      <c r="E14" s="387"/>
      <c r="F14" s="387"/>
      <c r="G14" s="387"/>
      <c r="H14" s="387"/>
      <c r="I14" s="387"/>
      <c r="J14" s="387"/>
      <c r="K14" s="387"/>
      <c r="L14" s="387"/>
      <c r="M14" s="387"/>
      <c r="N14" s="387"/>
      <c r="O14" s="387"/>
      <c r="P14" s="388">
        <f t="shared" si="1"/>
        <v>0</v>
      </c>
      <c r="Q14" s="85"/>
      <c r="R14" s="86"/>
      <c r="S14" s="87"/>
      <c r="U14" s="216"/>
      <c r="V14" s="225"/>
      <c r="W14" s="216"/>
      <c r="AK14" s="63"/>
    </row>
    <row r="15" spans="2:54" s="52" customFormat="1" x14ac:dyDescent="0.25">
      <c r="B15" s="79"/>
      <c r="C15" s="84" t="s">
        <v>59</v>
      </c>
      <c r="D15" s="387"/>
      <c r="E15" s="387"/>
      <c r="F15" s="387"/>
      <c r="G15" s="387"/>
      <c r="H15" s="387"/>
      <c r="I15" s="387"/>
      <c r="J15" s="387"/>
      <c r="K15" s="387"/>
      <c r="L15" s="387"/>
      <c r="M15" s="387"/>
      <c r="N15" s="387"/>
      <c r="O15" s="387"/>
      <c r="P15" s="388">
        <f t="shared" si="1"/>
        <v>0</v>
      </c>
      <c r="Q15" s="85"/>
      <c r="R15" s="86"/>
      <c r="S15" s="87"/>
      <c r="U15" s="216"/>
      <c r="V15" s="225"/>
      <c r="W15" s="216"/>
      <c r="AK15" s="63"/>
    </row>
    <row r="16" spans="2:54" s="52" customFormat="1" ht="15" x14ac:dyDescent="0.25">
      <c r="B16" s="79"/>
      <c r="C16" s="84" t="s">
        <v>60</v>
      </c>
      <c r="D16" s="387"/>
      <c r="E16" s="387"/>
      <c r="F16" s="387"/>
      <c r="G16" s="387"/>
      <c r="H16" s="387"/>
      <c r="I16" s="387"/>
      <c r="J16" s="387"/>
      <c r="K16" s="387"/>
      <c r="L16" s="387"/>
      <c r="M16" s="387"/>
      <c r="N16" s="387"/>
      <c r="O16" s="387"/>
      <c r="P16" s="388">
        <f t="shared" si="1"/>
        <v>0</v>
      </c>
      <c r="Q16" s="85"/>
      <c r="R16" s="86"/>
      <c r="S16" s="87"/>
      <c r="U16" s="216"/>
      <c r="V16" s="225"/>
      <c r="W16" s="216"/>
      <c r="AK16" s="63"/>
    </row>
    <row r="17" spans="2:37" s="52" customFormat="1" ht="15" x14ac:dyDescent="0.25">
      <c r="B17" s="79"/>
      <c r="C17" s="84" t="s">
        <v>61</v>
      </c>
      <c r="D17" s="387"/>
      <c r="E17" s="387"/>
      <c r="F17" s="387"/>
      <c r="G17" s="387"/>
      <c r="H17" s="387"/>
      <c r="I17" s="387"/>
      <c r="J17" s="387"/>
      <c r="K17" s="387"/>
      <c r="L17" s="387"/>
      <c r="M17" s="387"/>
      <c r="N17" s="387"/>
      <c r="O17" s="387"/>
      <c r="P17" s="388">
        <f t="shared" si="1"/>
        <v>0</v>
      </c>
      <c r="Q17" s="85"/>
      <c r="R17" s="86"/>
      <c r="S17" s="87"/>
      <c r="U17" s="216"/>
      <c r="V17" s="225"/>
      <c r="W17" s="216"/>
      <c r="AK17" s="63"/>
    </row>
    <row r="18" spans="2:37" s="52" customFormat="1" x14ac:dyDescent="0.25">
      <c r="B18" s="79"/>
      <c r="C18" s="74" t="s">
        <v>62</v>
      </c>
      <c r="D18" s="389">
        <f>D19+D20</f>
        <v>0</v>
      </c>
      <c r="E18" s="389">
        <f t="shared" ref="E18:O18" si="2">E19+E20</f>
        <v>0</v>
      </c>
      <c r="F18" s="389">
        <f t="shared" si="2"/>
        <v>0</v>
      </c>
      <c r="G18" s="389">
        <f t="shared" si="2"/>
        <v>0</v>
      </c>
      <c r="H18" s="389">
        <f t="shared" si="2"/>
        <v>0</v>
      </c>
      <c r="I18" s="389">
        <f t="shared" si="2"/>
        <v>0</v>
      </c>
      <c r="J18" s="389">
        <f t="shared" si="2"/>
        <v>0</v>
      </c>
      <c r="K18" s="389">
        <f t="shared" si="2"/>
        <v>0</v>
      </c>
      <c r="L18" s="389">
        <f t="shared" si="2"/>
        <v>0</v>
      </c>
      <c r="M18" s="389">
        <f t="shared" si="2"/>
        <v>0</v>
      </c>
      <c r="N18" s="389">
        <f t="shared" si="2"/>
        <v>0</v>
      </c>
      <c r="O18" s="389">
        <f t="shared" si="2"/>
        <v>0</v>
      </c>
      <c r="P18" s="386">
        <f>O18</f>
        <v>0</v>
      </c>
      <c r="Q18" s="85"/>
      <c r="R18" s="86"/>
      <c r="S18" s="87"/>
      <c r="AK18" s="63"/>
    </row>
    <row r="19" spans="2:37" s="52" customFormat="1" ht="15" x14ac:dyDescent="0.25">
      <c r="B19" s="79"/>
      <c r="C19" s="83" t="s">
        <v>94</v>
      </c>
      <c r="D19" s="387"/>
      <c r="E19" s="387"/>
      <c r="F19" s="387"/>
      <c r="G19" s="387"/>
      <c r="H19" s="387"/>
      <c r="I19" s="387"/>
      <c r="J19" s="387"/>
      <c r="K19" s="387"/>
      <c r="L19" s="387"/>
      <c r="M19" s="387"/>
      <c r="N19" s="387"/>
      <c r="O19" s="387"/>
      <c r="P19" s="388">
        <f>O19</f>
        <v>0</v>
      </c>
      <c r="Q19" s="81"/>
      <c r="R19" s="82"/>
      <c r="S19" s="13"/>
      <c r="T19" s="223"/>
      <c r="U19" s="216"/>
      <c r="V19" s="225"/>
      <c r="W19" s="216"/>
      <c r="AK19" s="63"/>
    </row>
    <row r="20" spans="2:37" s="52" customFormat="1" ht="15" x14ac:dyDescent="0.25">
      <c r="B20" s="79"/>
      <c r="C20" s="83" t="s">
        <v>95</v>
      </c>
      <c r="D20" s="387"/>
      <c r="E20" s="387"/>
      <c r="F20" s="387"/>
      <c r="G20" s="387"/>
      <c r="H20" s="387"/>
      <c r="I20" s="387"/>
      <c r="J20" s="387"/>
      <c r="K20" s="387"/>
      <c r="L20" s="387"/>
      <c r="M20" s="387"/>
      <c r="N20" s="387"/>
      <c r="O20" s="387"/>
      <c r="P20" s="388">
        <f>O20</f>
        <v>0</v>
      </c>
      <c r="Q20" s="85"/>
      <c r="R20" s="86"/>
      <c r="S20" s="87"/>
      <c r="T20" s="223"/>
      <c r="U20" s="216"/>
      <c r="V20" s="225"/>
      <c r="W20" s="216"/>
      <c r="AK20" s="63"/>
    </row>
    <row r="21" spans="2:37" s="52" customFormat="1" ht="15" x14ac:dyDescent="0.25">
      <c r="B21" s="79"/>
      <c r="C21" s="74" t="s">
        <v>65</v>
      </c>
      <c r="D21" s="387"/>
      <c r="E21" s="387"/>
      <c r="F21" s="387"/>
      <c r="G21" s="387"/>
      <c r="H21" s="387"/>
      <c r="I21" s="387"/>
      <c r="J21" s="387"/>
      <c r="K21" s="387"/>
      <c r="L21" s="387"/>
      <c r="M21" s="387"/>
      <c r="N21" s="387"/>
      <c r="O21" s="387"/>
      <c r="P21" s="388">
        <f>SUM(D21:O21)</f>
        <v>0</v>
      </c>
      <c r="Q21" s="85"/>
      <c r="R21" s="86"/>
      <c r="S21" s="87"/>
      <c r="T21" s="223"/>
      <c r="U21" s="216"/>
      <c r="V21" s="225"/>
      <c r="W21" s="216"/>
      <c r="AK21" s="63"/>
    </row>
    <row r="22" spans="2:37" s="52" customFormat="1" x14ac:dyDescent="0.25">
      <c r="B22" s="79"/>
      <c r="C22" s="88" t="s">
        <v>66</v>
      </c>
      <c r="D22" s="387"/>
      <c r="E22" s="387"/>
      <c r="F22" s="387"/>
      <c r="G22" s="387"/>
      <c r="H22" s="387"/>
      <c r="I22" s="387"/>
      <c r="J22" s="387"/>
      <c r="K22" s="387"/>
      <c r="L22" s="387"/>
      <c r="M22" s="387"/>
      <c r="N22" s="387"/>
      <c r="O22" s="387"/>
      <c r="P22" s="388">
        <f>SUM(D22:O22)</f>
        <v>0</v>
      </c>
      <c r="Q22" s="81"/>
      <c r="R22" s="82"/>
      <c r="S22" s="13"/>
      <c r="T22" s="226"/>
      <c r="U22" s="216"/>
      <c r="V22" s="225"/>
      <c r="W22" s="227"/>
      <c r="AK22" s="63"/>
    </row>
    <row r="23" spans="2:37" s="52" customFormat="1" ht="15" x14ac:dyDescent="0.25">
      <c r="B23" s="79"/>
      <c r="C23" s="89" t="s">
        <v>67</v>
      </c>
      <c r="D23" s="390">
        <f>IF(D30=0,0,(D26/(D30/1000))*100)</f>
        <v>0</v>
      </c>
      <c r="E23" s="390">
        <f t="shared" ref="E23:O23" si="3">IF(E30=0,0,(E26/(E30/1000))*100)</f>
        <v>0</v>
      </c>
      <c r="F23" s="390">
        <f t="shared" si="3"/>
        <v>0</v>
      </c>
      <c r="G23" s="390">
        <f t="shared" si="3"/>
        <v>0</v>
      </c>
      <c r="H23" s="390">
        <f t="shared" si="3"/>
        <v>0</v>
      </c>
      <c r="I23" s="390">
        <f t="shared" si="3"/>
        <v>0</v>
      </c>
      <c r="J23" s="390">
        <f t="shared" si="3"/>
        <v>0</v>
      </c>
      <c r="K23" s="390">
        <f t="shared" si="3"/>
        <v>0</v>
      </c>
      <c r="L23" s="390">
        <f t="shared" si="3"/>
        <v>0</v>
      </c>
      <c r="M23" s="390">
        <f t="shared" si="3"/>
        <v>0</v>
      </c>
      <c r="N23" s="390">
        <f t="shared" si="3"/>
        <v>0</v>
      </c>
      <c r="O23" s="390">
        <f t="shared" si="3"/>
        <v>0</v>
      </c>
      <c r="P23" s="391">
        <f>IF(P30=0,0,(P26/(P30/1000))*100)</f>
        <v>0</v>
      </c>
      <c r="Q23" s="81"/>
      <c r="R23" s="82"/>
      <c r="S23" s="13"/>
      <c r="AK23" s="63"/>
    </row>
    <row r="24" spans="2:37" s="52" customFormat="1" x14ac:dyDescent="0.25">
      <c r="B24" s="79"/>
      <c r="C24" s="89" t="s">
        <v>68</v>
      </c>
      <c r="D24" s="390">
        <f>IF(D25=0,0,D22/D25*100)</f>
        <v>0</v>
      </c>
      <c r="E24" s="390">
        <f t="shared" ref="E24:O24" si="4">IF(E25=0,0,E22/E25*100)</f>
        <v>0</v>
      </c>
      <c r="F24" s="390">
        <f t="shared" si="4"/>
        <v>0</v>
      </c>
      <c r="G24" s="390">
        <f t="shared" si="4"/>
        <v>0</v>
      </c>
      <c r="H24" s="390">
        <f t="shared" si="4"/>
        <v>0</v>
      </c>
      <c r="I24" s="390">
        <f t="shared" si="4"/>
        <v>0</v>
      </c>
      <c r="J24" s="390">
        <f t="shared" si="4"/>
        <v>0</v>
      </c>
      <c r="K24" s="390">
        <f t="shared" si="4"/>
        <v>0</v>
      </c>
      <c r="L24" s="390">
        <f t="shared" si="4"/>
        <v>0</v>
      </c>
      <c r="M24" s="390">
        <f t="shared" si="4"/>
        <v>0</v>
      </c>
      <c r="N24" s="390">
        <f t="shared" si="4"/>
        <v>0</v>
      </c>
      <c r="O24" s="390">
        <f t="shared" si="4"/>
        <v>0</v>
      </c>
      <c r="P24" s="391">
        <f>IF(P25=0,0,P22/P25*100)</f>
        <v>0</v>
      </c>
      <c r="Q24" s="81"/>
      <c r="R24" s="82"/>
      <c r="S24" s="13"/>
      <c r="AK24" s="63"/>
    </row>
    <row r="25" spans="2:37" s="52" customFormat="1" ht="15" x14ac:dyDescent="0.25">
      <c r="B25" s="79"/>
      <c r="C25" s="80" t="s">
        <v>69</v>
      </c>
      <c r="D25" s="371">
        <f t="shared" ref="D25:P25" si="5">D12+D21+D22</f>
        <v>0</v>
      </c>
      <c r="E25" s="371">
        <f t="shared" si="5"/>
        <v>0</v>
      </c>
      <c r="F25" s="371">
        <f t="shared" si="5"/>
        <v>0</v>
      </c>
      <c r="G25" s="371">
        <f t="shared" si="5"/>
        <v>0</v>
      </c>
      <c r="H25" s="371">
        <f t="shared" si="5"/>
        <v>0</v>
      </c>
      <c r="I25" s="371">
        <f t="shared" si="5"/>
        <v>0</v>
      </c>
      <c r="J25" s="371">
        <f t="shared" si="5"/>
        <v>0</v>
      </c>
      <c r="K25" s="371">
        <f t="shared" si="5"/>
        <v>0</v>
      </c>
      <c r="L25" s="371">
        <f t="shared" si="5"/>
        <v>0</v>
      </c>
      <c r="M25" s="371">
        <f t="shared" si="5"/>
        <v>0</v>
      </c>
      <c r="N25" s="371">
        <f t="shared" si="5"/>
        <v>0</v>
      </c>
      <c r="O25" s="371">
        <f t="shared" si="5"/>
        <v>0</v>
      </c>
      <c r="P25" s="392">
        <f t="shared" si="5"/>
        <v>0</v>
      </c>
      <c r="Q25" s="90"/>
      <c r="R25" s="91"/>
      <c r="S25" s="92"/>
      <c r="AK25" s="63"/>
    </row>
    <row r="26" spans="2:37" s="52" customFormat="1" x14ac:dyDescent="0.25">
      <c r="B26" s="79"/>
      <c r="C26" s="89" t="s">
        <v>70</v>
      </c>
      <c r="D26" s="374">
        <f>D25/744</f>
        <v>0</v>
      </c>
      <c r="E26" s="374">
        <f>E25/696</f>
        <v>0</v>
      </c>
      <c r="F26" s="374">
        <f t="shared" ref="F26:O26" si="6">F25/744</f>
        <v>0</v>
      </c>
      <c r="G26" s="374">
        <f>G25/720</f>
        <v>0</v>
      </c>
      <c r="H26" s="374">
        <f t="shared" si="6"/>
        <v>0</v>
      </c>
      <c r="I26" s="374">
        <f>I25/720</f>
        <v>0</v>
      </c>
      <c r="J26" s="374">
        <f t="shared" si="6"/>
        <v>0</v>
      </c>
      <c r="K26" s="374">
        <f t="shared" si="6"/>
        <v>0</v>
      </c>
      <c r="L26" s="374">
        <f>L25/720</f>
        <v>0</v>
      </c>
      <c r="M26" s="374">
        <f t="shared" si="6"/>
        <v>0</v>
      </c>
      <c r="N26" s="374">
        <f>N25/720</f>
        <v>0</v>
      </c>
      <c r="O26" s="374">
        <f t="shared" si="6"/>
        <v>0</v>
      </c>
      <c r="P26" s="388">
        <f>P25/8760</f>
        <v>0</v>
      </c>
      <c r="Q26" s="90"/>
      <c r="R26" s="91"/>
      <c r="S26" s="92"/>
      <c r="AK26" s="63"/>
    </row>
    <row r="27" spans="2:37" s="52" customFormat="1" x14ac:dyDescent="0.25">
      <c r="B27" s="79"/>
      <c r="C27" s="89" t="s">
        <v>71</v>
      </c>
      <c r="D27" s="374">
        <f t="shared" ref="D27:P27" si="7">D12+D22</f>
        <v>0</v>
      </c>
      <c r="E27" s="389">
        <f t="shared" si="7"/>
        <v>0</v>
      </c>
      <c r="F27" s="389">
        <f t="shared" si="7"/>
        <v>0</v>
      </c>
      <c r="G27" s="389">
        <f t="shared" si="7"/>
        <v>0</v>
      </c>
      <c r="H27" s="389">
        <f t="shared" si="7"/>
        <v>0</v>
      </c>
      <c r="I27" s="389">
        <f t="shared" si="7"/>
        <v>0</v>
      </c>
      <c r="J27" s="389">
        <f t="shared" si="7"/>
        <v>0</v>
      </c>
      <c r="K27" s="389">
        <f t="shared" si="7"/>
        <v>0</v>
      </c>
      <c r="L27" s="389">
        <f t="shared" si="7"/>
        <v>0</v>
      </c>
      <c r="M27" s="389">
        <f t="shared" si="7"/>
        <v>0</v>
      </c>
      <c r="N27" s="389">
        <f t="shared" si="7"/>
        <v>0</v>
      </c>
      <c r="O27" s="389">
        <f t="shared" si="7"/>
        <v>0</v>
      </c>
      <c r="P27" s="386">
        <f t="shared" si="7"/>
        <v>0</v>
      </c>
      <c r="Q27" s="90"/>
      <c r="R27" s="91"/>
      <c r="S27" s="92"/>
      <c r="AK27" s="63"/>
    </row>
    <row r="28" spans="2:37" s="52" customFormat="1" x14ac:dyDescent="0.25">
      <c r="B28" s="79"/>
      <c r="C28" s="89" t="s">
        <v>72</v>
      </c>
      <c r="D28" s="387"/>
      <c r="E28" s="387"/>
      <c r="F28" s="387"/>
      <c r="G28" s="387"/>
      <c r="H28" s="387"/>
      <c r="I28" s="387"/>
      <c r="J28" s="387"/>
      <c r="K28" s="387"/>
      <c r="L28" s="387"/>
      <c r="M28" s="387"/>
      <c r="N28" s="387"/>
      <c r="O28" s="387"/>
      <c r="P28" s="388">
        <f>MAX(D28:O28)</f>
        <v>0</v>
      </c>
      <c r="Q28" s="81"/>
      <c r="R28" s="82"/>
      <c r="S28" s="13"/>
      <c r="T28" s="223"/>
      <c r="U28" s="216"/>
      <c r="V28" s="225"/>
      <c r="W28" s="216"/>
      <c r="AK28" s="63"/>
    </row>
    <row r="29" spans="2:37" s="52" customFormat="1" ht="15" x14ac:dyDescent="0.25">
      <c r="B29" s="79"/>
      <c r="C29" s="89" t="s">
        <v>73</v>
      </c>
      <c r="D29" s="387"/>
      <c r="E29" s="387"/>
      <c r="F29" s="387"/>
      <c r="G29" s="387"/>
      <c r="H29" s="387"/>
      <c r="I29" s="387"/>
      <c r="J29" s="387"/>
      <c r="K29" s="387"/>
      <c r="L29" s="387"/>
      <c r="M29" s="387"/>
      <c r="N29" s="387"/>
      <c r="O29" s="387"/>
      <c r="P29" s="388">
        <f>MAX(D29:O29)</f>
        <v>0</v>
      </c>
      <c r="Q29" s="81"/>
      <c r="R29" s="82"/>
      <c r="S29" s="13"/>
      <c r="T29" s="223"/>
      <c r="U29" s="216"/>
      <c r="V29" s="225"/>
      <c r="W29" s="216"/>
      <c r="AK29" s="63"/>
    </row>
    <row r="30" spans="2:37" s="52" customFormat="1" ht="15" x14ac:dyDescent="0.25">
      <c r="B30" s="79"/>
      <c r="C30" s="80" t="s">
        <v>74</v>
      </c>
      <c r="D30" s="393">
        <f>D28+D29</f>
        <v>0</v>
      </c>
      <c r="E30" s="371">
        <f t="shared" ref="E30:O30" si="8">E28+E29</f>
        <v>0</v>
      </c>
      <c r="F30" s="371">
        <f t="shared" si="8"/>
        <v>0</v>
      </c>
      <c r="G30" s="371">
        <f t="shared" si="8"/>
        <v>0</v>
      </c>
      <c r="H30" s="371">
        <f t="shared" si="8"/>
        <v>0</v>
      </c>
      <c r="I30" s="371">
        <f t="shared" si="8"/>
        <v>0</v>
      </c>
      <c r="J30" s="371">
        <f t="shared" si="8"/>
        <v>0</v>
      </c>
      <c r="K30" s="371">
        <f t="shared" si="8"/>
        <v>0</v>
      </c>
      <c r="L30" s="371">
        <f t="shared" si="8"/>
        <v>0</v>
      </c>
      <c r="M30" s="371">
        <f t="shared" si="8"/>
        <v>0</v>
      </c>
      <c r="N30" s="371">
        <f t="shared" si="8"/>
        <v>0</v>
      </c>
      <c r="O30" s="371">
        <f t="shared" si="8"/>
        <v>0</v>
      </c>
      <c r="P30" s="388">
        <f>MAX(D30:O30)</f>
        <v>0</v>
      </c>
      <c r="Q30" s="81"/>
      <c r="R30" s="82"/>
      <c r="S30" s="13"/>
      <c r="AK30" s="63"/>
    </row>
    <row r="31" spans="2:37" s="52" customFormat="1" ht="15.7" thickBot="1" x14ac:dyDescent="0.3">
      <c r="B31" s="79"/>
      <c r="C31" s="93"/>
      <c r="D31" s="94"/>
      <c r="E31" s="94"/>
      <c r="F31" s="94"/>
      <c r="G31" s="94"/>
      <c r="H31" s="94"/>
      <c r="I31" s="94"/>
      <c r="J31" s="94"/>
      <c r="K31" s="94"/>
      <c r="L31" s="94"/>
      <c r="M31" s="94"/>
      <c r="N31" s="94"/>
      <c r="O31" s="94"/>
      <c r="P31" s="95"/>
      <c r="Q31" s="96"/>
      <c r="R31" s="97"/>
      <c r="S31" s="98"/>
      <c r="AK31" s="63"/>
    </row>
    <row r="32" spans="2:37" s="52" customFormat="1" x14ac:dyDescent="0.25">
      <c r="B32" s="99"/>
      <c r="C32" s="66" t="s">
        <v>75</v>
      </c>
      <c r="D32" s="100"/>
      <c r="E32" s="100"/>
      <c r="F32" s="100"/>
      <c r="G32" s="100"/>
      <c r="H32" s="100"/>
      <c r="I32" s="100"/>
      <c r="J32" s="100"/>
      <c r="K32" s="100"/>
      <c r="L32" s="100"/>
      <c r="M32" s="100"/>
      <c r="N32" s="100"/>
      <c r="O32" s="100"/>
      <c r="P32" s="100"/>
      <c r="Q32" s="101"/>
      <c r="R32" s="102"/>
      <c r="S32" s="101"/>
      <c r="AK32" s="63"/>
    </row>
    <row r="33" spans="2:37" s="48" customFormat="1" ht="15" thickBot="1" x14ac:dyDescent="0.3">
      <c r="B33" s="103"/>
      <c r="C33" s="104"/>
      <c r="D33" s="104"/>
      <c r="E33" s="104"/>
      <c r="F33" s="104"/>
      <c r="G33" s="104"/>
      <c r="H33" s="104"/>
      <c r="I33" s="104"/>
      <c r="J33" s="104"/>
      <c r="K33" s="104"/>
      <c r="L33" s="104"/>
      <c r="M33" s="104"/>
      <c r="N33" s="104"/>
      <c r="O33" s="104"/>
      <c r="P33" s="104"/>
      <c r="Q33" s="104"/>
      <c r="R33" s="105"/>
      <c r="S33" s="106"/>
      <c r="AK33" s="106"/>
    </row>
    <row r="34" spans="2:37" s="48" customFormat="1" ht="15" thickBot="1" x14ac:dyDescent="0.3">
      <c r="B34" s="107"/>
      <c r="C34" s="108"/>
      <c r="D34" s="108"/>
      <c r="E34" s="108"/>
      <c r="F34" s="108"/>
      <c r="G34" s="108"/>
      <c r="H34" s="108"/>
      <c r="I34" s="108"/>
      <c r="J34" s="108"/>
      <c r="K34" s="108"/>
      <c r="L34" s="108"/>
      <c r="M34" s="108"/>
      <c r="N34" s="108"/>
      <c r="O34" s="108"/>
      <c r="P34" s="108"/>
      <c r="Q34" s="108"/>
      <c r="R34" s="109"/>
    </row>
    <row r="35" spans="2:37" s="48" customFormat="1" ht="18.55" x14ac:dyDescent="0.25">
      <c r="B35" s="99"/>
      <c r="C35" s="67"/>
      <c r="D35" s="490">
        <f>Ano_Ciclo - 2</f>
        <v>2019</v>
      </c>
      <c r="E35" s="490"/>
      <c r="F35" s="490"/>
      <c r="G35" s="490"/>
      <c r="H35" s="490"/>
      <c r="I35" s="490"/>
      <c r="J35" s="490"/>
      <c r="K35" s="490"/>
      <c r="L35" s="490"/>
      <c r="M35" s="490"/>
      <c r="N35" s="490"/>
      <c r="O35" s="490"/>
      <c r="P35" s="491"/>
      <c r="Q35" s="68"/>
      <c r="R35" s="110"/>
    </row>
    <row r="36" spans="2:37" s="48" customFormat="1" x14ac:dyDescent="0.25">
      <c r="B36" s="111"/>
      <c r="C36" s="71"/>
      <c r="D36" s="72"/>
      <c r="E36" s="72"/>
      <c r="F36" s="72"/>
      <c r="G36" s="72"/>
      <c r="H36" s="72"/>
      <c r="I36" s="72"/>
      <c r="J36" s="72"/>
      <c r="K36" s="72"/>
      <c r="L36" s="72"/>
      <c r="M36" s="72"/>
      <c r="N36" s="72"/>
      <c r="O36" s="72"/>
      <c r="P36" s="73"/>
      <c r="Q36" s="68"/>
      <c r="R36" s="110"/>
    </row>
    <row r="37" spans="2:37" s="48" customFormat="1" x14ac:dyDescent="0.25">
      <c r="B37" s="60" t="s">
        <v>96</v>
      </c>
      <c r="C37" s="74"/>
      <c r="D37" s="75" t="s">
        <v>80</v>
      </c>
      <c r="E37" s="75" t="s">
        <v>81</v>
      </c>
      <c r="F37" s="75" t="s">
        <v>82</v>
      </c>
      <c r="G37" s="75" t="s">
        <v>83</v>
      </c>
      <c r="H37" s="75" t="s">
        <v>84</v>
      </c>
      <c r="I37" s="75" t="s">
        <v>85</v>
      </c>
      <c r="J37" s="75" t="s">
        <v>86</v>
      </c>
      <c r="K37" s="75" t="s">
        <v>87</v>
      </c>
      <c r="L37" s="75" t="s">
        <v>88</v>
      </c>
      <c r="M37" s="75" t="s">
        <v>89</v>
      </c>
      <c r="N37" s="75" t="s">
        <v>90</v>
      </c>
      <c r="O37" s="75" t="s">
        <v>91</v>
      </c>
      <c r="P37" s="76" t="s">
        <v>92</v>
      </c>
      <c r="Q37" s="77"/>
      <c r="R37" s="110"/>
    </row>
    <row r="38" spans="2:37" s="48" customFormat="1" x14ac:dyDescent="0.25">
      <c r="B38" s="99"/>
      <c r="C38" s="80" t="s">
        <v>56</v>
      </c>
      <c r="D38" s="385">
        <f>D39+D40+D41+D42+D43</f>
        <v>0</v>
      </c>
      <c r="E38" s="385">
        <f t="shared" ref="E38:O38" si="9">E39+E40+E41+E42+E43</f>
        <v>0</v>
      </c>
      <c r="F38" s="385">
        <f t="shared" si="9"/>
        <v>0</v>
      </c>
      <c r="G38" s="385">
        <f t="shared" si="9"/>
        <v>0</v>
      </c>
      <c r="H38" s="385">
        <f t="shared" si="9"/>
        <v>0</v>
      </c>
      <c r="I38" s="385">
        <f t="shared" si="9"/>
        <v>0</v>
      </c>
      <c r="J38" s="385">
        <f t="shared" si="9"/>
        <v>0</v>
      </c>
      <c r="K38" s="385">
        <f t="shared" si="9"/>
        <v>0</v>
      </c>
      <c r="L38" s="385">
        <f t="shared" si="9"/>
        <v>0</v>
      </c>
      <c r="M38" s="385">
        <f t="shared" si="9"/>
        <v>0</v>
      </c>
      <c r="N38" s="385">
        <f t="shared" si="9"/>
        <v>0</v>
      </c>
      <c r="O38" s="385">
        <f t="shared" si="9"/>
        <v>0</v>
      </c>
      <c r="P38" s="386">
        <f t="shared" ref="P38:P43" si="10">SUM(D38:O38)</f>
        <v>0</v>
      </c>
      <c r="Q38" s="81"/>
      <c r="R38" s="110"/>
    </row>
    <row r="39" spans="2:37" s="48" customFormat="1" x14ac:dyDescent="0.25">
      <c r="B39" s="99"/>
      <c r="C39" s="83" t="s">
        <v>93</v>
      </c>
      <c r="D39" s="387"/>
      <c r="E39" s="387"/>
      <c r="F39" s="387"/>
      <c r="G39" s="387"/>
      <c r="H39" s="387"/>
      <c r="I39" s="387"/>
      <c r="J39" s="387"/>
      <c r="K39" s="387"/>
      <c r="L39" s="387"/>
      <c r="M39" s="387"/>
      <c r="N39" s="387"/>
      <c r="O39" s="387"/>
      <c r="P39" s="388">
        <f t="shared" si="10"/>
        <v>0</v>
      </c>
      <c r="Q39" s="81"/>
      <c r="R39" s="110"/>
    </row>
    <row r="40" spans="2:37" s="48" customFormat="1" x14ac:dyDescent="0.25">
      <c r="B40" s="99"/>
      <c r="C40" s="84" t="s">
        <v>58</v>
      </c>
      <c r="D40" s="387"/>
      <c r="E40" s="387"/>
      <c r="F40" s="387"/>
      <c r="G40" s="387"/>
      <c r="H40" s="387"/>
      <c r="I40" s="387"/>
      <c r="J40" s="387"/>
      <c r="K40" s="387"/>
      <c r="L40" s="387"/>
      <c r="M40" s="387"/>
      <c r="N40" s="387"/>
      <c r="O40" s="387"/>
      <c r="P40" s="388">
        <f t="shared" si="10"/>
        <v>0</v>
      </c>
      <c r="Q40" s="85"/>
      <c r="R40" s="110"/>
    </row>
    <row r="41" spans="2:37" s="48" customFormat="1" x14ac:dyDescent="0.25">
      <c r="B41" s="99"/>
      <c r="C41" s="84" t="s">
        <v>59</v>
      </c>
      <c r="D41" s="387"/>
      <c r="E41" s="387"/>
      <c r="F41" s="387"/>
      <c r="G41" s="387"/>
      <c r="H41" s="387"/>
      <c r="I41" s="387"/>
      <c r="J41" s="387"/>
      <c r="K41" s="387"/>
      <c r="L41" s="387"/>
      <c r="M41" s="387"/>
      <c r="N41" s="387"/>
      <c r="O41" s="387"/>
      <c r="P41" s="388">
        <f t="shared" si="10"/>
        <v>0</v>
      </c>
      <c r="Q41" s="85"/>
      <c r="R41" s="110"/>
    </row>
    <row r="42" spans="2:37" s="48" customFormat="1" x14ac:dyDescent="0.25">
      <c r="B42" s="99"/>
      <c r="C42" s="84" t="s">
        <v>60</v>
      </c>
      <c r="D42" s="387"/>
      <c r="E42" s="387"/>
      <c r="F42" s="387"/>
      <c r="G42" s="387"/>
      <c r="H42" s="387"/>
      <c r="I42" s="387"/>
      <c r="J42" s="387"/>
      <c r="K42" s="387"/>
      <c r="L42" s="387"/>
      <c r="M42" s="387"/>
      <c r="N42" s="387"/>
      <c r="O42" s="387"/>
      <c r="P42" s="388">
        <f t="shared" si="10"/>
        <v>0</v>
      </c>
      <c r="Q42" s="85"/>
      <c r="R42" s="110"/>
    </row>
    <row r="43" spans="2:37" s="48" customFormat="1" x14ac:dyDescent="0.25">
      <c r="B43" s="99"/>
      <c r="C43" s="84" t="s">
        <v>61</v>
      </c>
      <c r="D43" s="387"/>
      <c r="E43" s="387"/>
      <c r="F43" s="387"/>
      <c r="G43" s="387"/>
      <c r="H43" s="387"/>
      <c r="I43" s="387"/>
      <c r="J43" s="387"/>
      <c r="K43" s="387"/>
      <c r="L43" s="387"/>
      <c r="M43" s="387"/>
      <c r="N43" s="387"/>
      <c r="O43" s="387"/>
      <c r="P43" s="388">
        <f t="shared" si="10"/>
        <v>0</v>
      </c>
      <c r="Q43" s="85"/>
      <c r="R43" s="110"/>
    </row>
    <row r="44" spans="2:37" s="48" customFormat="1" x14ac:dyDescent="0.25">
      <c r="B44" s="99"/>
      <c r="C44" s="74" t="s">
        <v>62</v>
      </c>
      <c r="D44" s="389">
        <f>D45+D46</f>
        <v>0</v>
      </c>
      <c r="E44" s="389">
        <f t="shared" ref="E44:O44" si="11">E45+E46</f>
        <v>0</v>
      </c>
      <c r="F44" s="389">
        <f t="shared" si="11"/>
        <v>0</v>
      </c>
      <c r="G44" s="389">
        <f t="shared" si="11"/>
        <v>0</v>
      </c>
      <c r="H44" s="389">
        <f t="shared" si="11"/>
        <v>0</v>
      </c>
      <c r="I44" s="389">
        <f t="shared" si="11"/>
        <v>0</v>
      </c>
      <c r="J44" s="389">
        <f t="shared" si="11"/>
        <v>0</v>
      </c>
      <c r="K44" s="389">
        <f t="shared" si="11"/>
        <v>0</v>
      </c>
      <c r="L44" s="389">
        <f t="shared" si="11"/>
        <v>0</v>
      </c>
      <c r="M44" s="389">
        <f t="shared" si="11"/>
        <v>0</v>
      </c>
      <c r="N44" s="389">
        <f t="shared" si="11"/>
        <v>0</v>
      </c>
      <c r="O44" s="389">
        <f t="shared" si="11"/>
        <v>0</v>
      </c>
      <c r="P44" s="386">
        <f>O44</f>
        <v>0</v>
      </c>
      <c r="Q44" s="85"/>
      <c r="R44" s="110"/>
    </row>
    <row r="45" spans="2:37" s="48" customFormat="1" x14ac:dyDescent="0.25">
      <c r="B45" s="99"/>
      <c r="C45" s="83" t="s">
        <v>94</v>
      </c>
      <c r="D45" s="387"/>
      <c r="E45" s="387"/>
      <c r="F45" s="387"/>
      <c r="G45" s="387"/>
      <c r="H45" s="387"/>
      <c r="I45" s="387"/>
      <c r="J45" s="387"/>
      <c r="K45" s="387"/>
      <c r="L45" s="387"/>
      <c r="M45" s="387"/>
      <c r="N45" s="387"/>
      <c r="O45" s="387"/>
      <c r="P45" s="388">
        <f>O45</f>
        <v>0</v>
      </c>
      <c r="Q45" s="81"/>
      <c r="R45" s="110"/>
    </row>
    <row r="46" spans="2:37" s="48" customFormat="1" x14ac:dyDescent="0.25">
      <c r="B46" s="99"/>
      <c r="C46" s="83" t="s">
        <v>95</v>
      </c>
      <c r="D46" s="387"/>
      <c r="E46" s="387"/>
      <c r="F46" s="387"/>
      <c r="G46" s="387"/>
      <c r="H46" s="387"/>
      <c r="I46" s="387"/>
      <c r="J46" s="387"/>
      <c r="K46" s="387"/>
      <c r="L46" s="387"/>
      <c r="M46" s="387"/>
      <c r="N46" s="387"/>
      <c r="O46" s="387"/>
      <c r="P46" s="388">
        <f>O46</f>
        <v>0</v>
      </c>
      <c r="Q46" s="85"/>
      <c r="R46" s="110"/>
    </row>
    <row r="47" spans="2:37" s="48" customFormat="1" x14ac:dyDescent="0.25">
      <c r="B47" s="99"/>
      <c r="C47" s="74" t="s">
        <v>65</v>
      </c>
      <c r="D47" s="387"/>
      <c r="E47" s="387"/>
      <c r="F47" s="387"/>
      <c r="G47" s="387"/>
      <c r="H47" s="387"/>
      <c r="I47" s="387"/>
      <c r="J47" s="387"/>
      <c r="K47" s="387"/>
      <c r="L47" s="387"/>
      <c r="M47" s="387"/>
      <c r="N47" s="387"/>
      <c r="O47" s="387"/>
      <c r="P47" s="388">
        <f>SUM(D47:O47)</f>
        <v>0</v>
      </c>
      <c r="Q47" s="85"/>
      <c r="R47" s="110"/>
    </row>
    <row r="48" spans="2:37" s="48" customFormat="1" x14ac:dyDescent="0.25">
      <c r="B48" s="99"/>
      <c r="C48" s="88" t="s">
        <v>66</v>
      </c>
      <c r="D48" s="387"/>
      <c r="E48" s="387"/>
      <c r="F48" s="387"/>
      <c r="G48" s="387"/>
      <c r="H48" s="387"/>
      <c r="I48" s="387"/>
      <c r="J48" s="387"/>
      <c r="K48" s="387"/>
      <c r="L48" s="387"/>
      <c r="M48" s="387"/>
      <c r="N48" s="387"/>
      <c r="O48" s="387"/>
      <c r="P48" s="388">
        <f>SUM(D48:O48)</f>
        <v>0</v>
      </c>
      <c r="Q48" s="81"/>
      <c r="R48" s="110"/>
    </row>
    <row r="49" spans="2:18" s="48" customFormat="1" x14ac:dyDescent="0.25">
      <c r="B49" s="99"/>
      <c r="C49" s="89" t="s">
        <v>67</v>
      </c>
      <c r="D49" s="390">
        <f>IF(D56=0,0,(D52/(D56/1000))*100)</f>
        <v>0</v>
      </c>
      <c r="E49" s="390">
        <f>IF(E56=0,0,(E52/(E56/1000))*100)</f>
        <v>0</v>
      </c>
      <c r="F49" s="390">
        <f t="shared" ref="F49:O49" si="12">IF(F56=0,0,(F52/(F56/1000))*100)</f>
        <v>0</v>
      </c>
      <c r="G49" s="390">
        <f t="shared" si="12"/>
        <v>0</v>
      </c>
      <c r="H49" s="390">
        <f t="shared" si="12"/>
        <v>0</v>
      </c>
      <c r="I49" s="390">
        <f t="shared" si="12"/>
        <v>0</v>
      </c>
      <c r="J49" s="390">
        <f t="shared" si="12"/>
        <v>0</v>
      </c>
      <c r="K49" s="390">
        <f t="shared" si="12"/>
        <v>0</v>
      </c>
      <c r="L49" s="390">
        <f t="shared" si="12"/>
        <v>0</v>
      </c>
      <c r="M49" s="390">
        <f t="shared" si="12"/>
        <v>0</v>
      </c>
      <c r="N49" s="390">
        <f t="shared" si="12"/>
        <v>0</v>
      </c>
      <c r="O49" s="390">
        <f t="shared" si="12"/>
        <v>0</v>
      </c>
      <c r="P49" s="391">
        <f>IF(P56=0,0,(P52/(P56/1000))*100)</f>
        <v>0</v>
      </c>
      <c r="Q49" s="81"/>
      <c r="R49" s="110"/>
    </row>
    <row r="50" spans="2:18" s="48" customFormat="1" x14ac:dyDescent="0.25">
      <c r="B50" s="99"/>
      <c r="C50" s="89" t="s">
        <v>68</v>
      </c>
      <c r="D50" s="390">
        <f t="shared" ref="D50:P50" si="13">IF(D51=0,0,D48/D51*100)</f>
        <v>0</v>
      </c>
      <c r="E50" s="390">
        <f t="shared" si="13"/>
        <v>0</v>
      </c>
      <c r="F50" s="390">
        <f t="shared" si="13"/>
        <v>0</v>
      </c>
      <c r="G50" s="390">
        <f t="shared" si="13"/>
        <v>0</v>
      </c>
      <c r="H50" s="390">
        <f t="shared" si="13"/>
        <v>0</v>
      </c>
      <c r="I50" s="390">
        <f t="shared" si="13"/>
        <v>0</v>
      </c>
      <c r="J50" s="390">
        <f t="shared" si="13"/>
        <v>0</v>
      </c>
      <c r="K50" s="390">
        <f t="shared" si="13"/>
        <v>0</v>
      </c>
      <c r="L50" s="390">
        <f t="shared" si="13"/>
        <v>0</v>
      </c>
      <c r="M50" s="390">
        <f t="shared" si="13"/>
        <v>0</v>
      </c>
      <c r="N50" s="390">
        <f t="shared" si="13"/>
        <v>0</v>
      </c>
      <c r="O50" s="390">
        <f t="shared" si="13"/>
        <v>0</v>
      </c>
      <c r="P50" s="391">
        <f t="shared" si="13"/>
        <v>0</v>
      </c>
      <c r="Q50" s="81"/>
      <c r="R50" s="110"/>
    </row>
    <row r="51" spans="2:18" s="48" customFormat="1" x14ac:dyDescent="0.25">
      <c r="B51" s="99"/>
      <c r="C51" s="80" t="s">
        <v>69</v>
      </c>
      <c r="D51" s="371">
        <f t="shared" ref="D51:P51" si="14">D38+D47+D48</f>
        <v>0</v>
      </c>
      <c r="E51" s="371">
        <f t="shared" si="14"/>
        <v>0</v>
      </c>
      <c r="F51" s="371">
        <f t="shared" si="14"/>
        <v>0</v>
      </c>
      <c r="G51" s="371">
        <f t="shared" si="14"/>
        <v>0</v>
      </c>
      <c r="H51" s="371">
        <f t="shared" si="14"/>
        <v>0</v>
      </c>
      <c r="I51" s="371">
        <f t="shared" si="14"/>
        <v>0</v>
      </c>
      <c r="J51" s="371">
        <f t="shared" si="14"/>
        <v>0</v>
      </c>
      <c r="K51" s="371">
        <f t="shared" si="14"/>
        <v>0</v>
      </c>
      <c r="L51" s="371">
        <f t="shared" si="14"/>
        <v>0</v>
      </c>
      <c r="M51" s="371">
        <f t="shared" si="14"/>
        <v>0</v>
      </c>
      <c r="N51" s="371">
        <f t="shared" si="14"/>
        <v>0</v>
      </c>
      <c r="O51" s="371">
        <f t="shared" si="14"/>
        <v>0</v>
      </c>
      <c r="P51" s="392">
        <f t="shared" si="14"/>
        <v>0</v>
      </c>
      <c r="Q51" s="90"/>
      <c r="R51" s="110"/>
    </row>
    <row r="52" spans="2:18" s="48" customFormat="1" x14ac:dyDescent="0.25">
      <c r="B52" s="99"/>
      <c r="C52" s="89" t="s">
        <v>70</v>
      </c>
      <c r="D52" s="374">
        <f>D51/744</f>
        <v>0</v>
      </c>
      <c r="E52" s="374">
        <f>E51/672</f>
        <v>0</v>
      </c>
      <c r="F52" s="374">
        <f>F51/744</f>
        <v>0</v>
      </c>
      <c r="G52" s="374">
        <f>G51/720</f>
        <v>0</v>
      </c>
      <c r="H52" s="374">
        <f>H51/744</f>
        <v>0</v>
      </c>
      <c r="I52" s="374">
        <f>I51/720</f>
        <v>0</v>
      </c>
      <c r="J52" s="374">
        <f>J51/744</f>
        <v>0</v>
      </c>
      <c r="K52" s="374">
        <f>K51/744</f>
        <v>0</v>
      </c>
      <c r="L52" s="374">
        <f>L51/720</f>
        <v>0</v>
      </c>
      <c r="M52" s="374">
        <f>M51/744</f>
        <v>0</v>
      </c>
      <c r="N52" s="374">
        <f>N51/720</f>
        <v>0</v>
      </c>
      <c r="O52" s="374">
        <f>O51/744</f>
        <v>0</v>
      </c>
      <c r="P52" s="388">
        <f>P51/8760</f>
        <v>0</v>
      </c>
      <c r="Q52" s="90"/>
      <c r="R52" s="110"/>
    </row>
    <row r="53" spans="2:18" s="48" customFormat="1" x14ac:dyDescent="0.25">
      <c r="B53" s="99"/>
      <c r="C53" s="89" t="s">
        <v>71</v>
      </c>
      <c r="D53" s="374">
        <f t="shared" ref="D53:P53" si="15">D38+D48</f>
        <v>0</v>
      </c>
      <c r="E53" s="389">
        <f t="shared" si="15"/>
        <v>0</v>
      </c>
      <c r="F53" s="389">
        <f t="shared" si="15"/>
        <v>0</v>
      </c>
      <c r="G53" s="389">
        <f t="shared" si="15"/>
        <v>0</v>
      </c>
      <c r="H53" s="389">
        <f t="shared" si="15"/>
        <v>0</v>
      </c>
      <c r="I53" s="389">
        <f t="shared" si="15"/>
        <v>0</v>
      </c>
      <c r="J53" s="389">
        <f t="shared" si="15"/>
        <v>0</v>
      </c>
      <c r="K53" s="389">
        <f t="shared" si="15"/>
        <v>0</v>
      </c>
      <c r="L53" s="389">
        <f t="shared" si="15"/>
        <v>0</v>
      </c>
      <c r="M53" s="389">
        <f t="shared" si="15"/>
        <v>0</v>
      </c>
      <c r="N53" s="389">
        <f t="shared" si="15"/>
        <v>0</v>
      </c>
      <c r="O53" s="389">
        <f t="shared" si="15"/>
        <v>0</v>
      </c>
      <c r="P53" s="386">
        <f t="shared" si="15"/>
        <v>0</v>
      </c>
      <c r="Q53" s="90"/>
      <c r="R53" s="110"/>
    </row>
    <row r="54" spans="2:18" s="48" customFormat="1" x14ac:dyDescent="0.25">
      <c r="B54" s="99"/>
      <c r="C54" s="89" t="s">
        <v>72</v>
      </c>
      <c r="D54" s="387"/>
      <c r="E54" s="387"/>
      <c r="F54" s="387"/>
      <c r="G54" s="387"/>
      <c r="H54" s="387"/>
      <c r="I54" s="387"/>
      <c r="J54" s="387"/>
      <c r="K54" s="387"/>
      <c r="L54" s="387"/>
      <c r="M54" s="387"/>
      <c r="N54" s="387"/>
      <c r="O54" s="387"/>
      <c r="P54" s="388">
        <f>MAX(D54:O54)</f>
        <v>0</v>
      </c>
      <c r="Q54" s="81"/>
      <c r="R54" s="110"/>
    </row>
    <row r="55" spans="2:18" s="48" customFormat="1" x14ac:dyDescent="0.25">
      <c r="B55" s="99"/>
      <c r="C55" s="89" t="s">
        <v>73</v>
      </c>
      <c r="D55" s="387"/>
      <c r="E55" s="387"/>
      <c r="F55" s="387"/>
      <c r="G55" s="387"/>
      <c r="H55" s="387"/>
      <c r="I55" s="387"/>
      <c r="J55" s="387"/>
      <c r="K55" s="387"/>
      <c r="L55" s="387"/>
      <c r="M55" s="387"/>
      <c r="N55" s="387"/>
      <c r="O55" s="387"/>
      <c r="P55" s="388">
        <f>MAX(D55:O55)</f>
        <v>0</v>
      </c>
      <c r="Q55" s="81"/>
      <c r="R55" s="110"/>
    </row>
    <row r="56" spans="2:18" s="48" customFormat="1" x14ac:dyDescent="0.25">
      <c r="B56" s="99"/>
      <c r="C56" s="80" t="s">
        <v>74</v>
      </c>
      <c r="D56" s="393">
        <f>D54+D55</f>
        <v>0</v>
      </c>
      <c r="E56" s="371">
        <f t="shared" ref="E56:O56" si="16">E54+E55</f>
        <v>0</v>
      </c>
      <c r="F56" s="371">
        <f t="shared" si="16"/>
        <v>0</v>
      </c>
      <c r="G56" s="371">
        <f t="shared" si="16"/>
        <v>0</v>
      </c>
      <c r="H56" s="371">
        <f t="shared" si="16"/>
        <v>0</v>
      </c>
      <c r="I56" s="371">
        <f t="shared" si="16"/>
        <v>0</v>
      </c>
      <c r="J56" s="371">
        <f t="shared" si="16"/>
        <v>0</v>
      </c>
      <c r="K56" s="371">
        <f t="shared" si="16"/>
        <v>0</v>
      </c>
      <c r="L56" s="371">
        <f t="shared" si="16"/>
        <v>0</v>
      </c>
      <c r="M56" s="371">
        <f t="shared" si="16"/>
        <v>0</v>
      </c>
      <c r="N56" s="371">
        <f t="shared" si="16"/>
        <v>0</v>
      </c>
      <c r="O56" s="371">
        <f t="shared" si="16"/>
        <v>0</v>
      </c>
      <c r="P56" s="388">
        <f>MAX(D56:O56)</f>
        <v>0</v>
      </c>
      <c r="Q56" s="81"/>
      <c r="R56" s="110"/>
    </row>
    <row r="57" spans="2:18" s="48" customFormat="1" ht="15" thickBot="1" x14ac:dyDescent="0.3">
      <c r="B57" s="99"/>
      <c r="C57" s="93"/>
      <c r="D57" s="94"/>
      <c r="E57" s="94"/>
      <c r="F57" s="94"/>
      <c r="G57" s="94"/>
      <c r="H57" s="94"/>
      <c r="I57" s="94"/>
      <c r="J57" s="94"/>
      <c r="K57" s="94"/>
      <c r="L57" s="94"/>
      <c r="M57" s="94"/>
      <c r="N57" s="94"/>
      <c r="O57" s="94"/>
      <c r="P57" s="95"/>
      <c r="Q57" s="96"/>
      <c r="R57" s="110"/>
    </row>
    <row r="58" spans="2:18" s="48" customFormat="1" x14ac:dyDescent="0.25">
      <c r="B58" s="99"/>
      <c r="C58" s="66" t="s">
        <v>75</v>
      </c>
      <c r="D58" s="100"/>
      <c r="E58" s="100"/>
      <c r="F58" s="100"/>
      <c r="G58" s="100"/>
      <c r="H58" s="100"/>
      <c r="I58" s="100"/>
      <c r="J58" s="100"/>
      <c r="K58" s="100"/>
      <c r="L58" s="100"/>
      <c r="M58" s="100"/>
      <c r="N58" s="100"/>
      <c r="O58" s="100"/>
      <c r="P58" s="100"/>
      <c r="Q58" s="63"/>
      <c r="R58" s="110"/>
    </row>
    <row r="59" spans="2:18" s="48" customFormat="1" ht="15" thickBot="1" x14ac:dyDescent="0.3">
      <c r="B59" s="103"/>
      <c r="C59" s="104"/>
      <c r="D59" s="104"/>
      <c r="E59" s="104"/>
      <c r="F59" s="104"/>
      <c r="G59" s="104"/>
      <c r="H59" s="104"/>
      <c r="I59" s="104"/>
      <c r="J59" s="104"/>
      <c r="K59" s="104"/>
      <c r="L59" s="104"/>
      <c r="M59" s="104"/>
      <c r="N59" s="104"/>
      <c r="O59" s="104"/>
      <c r="P59" s="104"/>
      <c r="Q59" s="104"/>
      <c r="R59" s="105"/>
    </row>
    <row r="60" spans="2:18" s="48" customFormat="1" ht="15" thickBot="1" x14ac:dyDescent="0.3">
      <c r="B60" s="112"/>
      <c r="C60" s="63"/>
      <c r="D60" s="113"/>
      <c r="E60" s="113"/>
      <c r="F60" s="113"/>
      <c r="G60" s="113"/>
      <c r="H60" s="113"/>
      <c r="I60" s="113"/>
      <c r="J60" s="113"/>
      <c r="K60" s="113"/>
      <c r="L60" s="113"/>
      <c r="M60" s="113"/>
      <c r="N60" s="113"/>
      <c r="O60" s="113"/>
      <c r="P60" s="113"/>
      <c r="Q60" s="113"/>
      <c r="R60" s="110"/>
    </row>
    <row r="61" spans="2:18" s="48" customFormat="1" ht="18.55" x14ac:dyDescent="0.25">
      <c r="B61" s="112"/>
      <c r="C61" s="67"/>
      <c r="D61" s="490">
        <f>Ano_Ciclo - 1</f>
        <v>2020</v>
      </c>
      <c r="E61" s="490"/>
      <c r="F61" s="490"/>
      <c r="G61" s="490"/>
      <c r="H61" s="490"/>
      <c r="I61" s="490"/>
      <c r="J61" s="490"/>
      <c r="K61" s="490"/>
      <c r="L61" s="490"/>
      <c r="M61" s="490"/>
      <c r="N61" s="490"/>
      <c r="O61" s="490"/>
      <c r="P61" s="491"/>
      <c r="Q61" s="68"/>
      <c r="R61" s="110"/>
    </row>
    <row r="62" spans="2:18" s="48" customFormat="1" x14ac:dyDescent="0.25">
      <c r="B62" s="111"/>
      <c r="C62" s="71"/>
      <c r="D62" s="72"/>
      <c r="E62" s="72"/>
      <c r="F62" s="72"/>
      <c r="G62" s="72"/>
      <c r="H62" s="72"/>
      <c r="I62" s="72"/>
      <c r="J62" s="72"/>
      <c r="K62" s="72"/>
      <c r="L62" s="72"/>
      <c r="M62" s="72"/>
      <c r="N62" s="72"/>
      <c r="O62" s="72"/>
      <c r="P62" s="73"/>
      <c r="Q62" s="68"/>
      <c r="R62" s="110"/>
    </row>
    <row r="63" spans="2:18" s="48" customFormat="1" x14ac:dyDescent="0.25">
      <c r="B63" s="60" t="s">
        <v>97</v>
      </c>
      <c r="C63" s="74"/>
      <c r="D63" s="75" t="s">
        <v>80</v>
      </c>
      <c r="E63" s="75" t="s">
        <v>81</v>
      </c>
      <c r="F63" s="75" t="s">
        <v>82</v>
      </c>
      <c r="G63" s="75" t="s">
        <v>83</v>
      </c>
      <c r="H63" s="75" t="s">
        <v>84</v>
      </c>
      <c r="I63" s="75" t="s">
        <v>85</v>
      </c>
      <c r="J63" s="75" t="s">
        <v>86</v>
      </c>
      <c r="K63" s="75" t="s">
        <v>87</v>
      </c>
      <c r="L63" s="75" t="s">
        <v>88</v>
      </c>
      <c r="M63" s="75" t="s">
        <v>89</v>
      </c>
      <c r="N63" s="75" t="s">
        <v>90</v>
      </c>
      <c r="O63" s="75" t="s">
        <v>91</v>
      </c>
      <c r="P63" s="76" t="s">
        <v>92</v>
      </c>
      <c r="Q63" s="77"/>
      <c r="R63" s="110"/>
    </row>
    <row r="64" spans="2:18" s="48" customFormat="1" x14ac:dyDescent="0.25">
      <c r="B64" s="99"/>
      <c r="C64" s="80" t="s">
        <v>56</v>
      </c>
      <c r="D64" s="385">
        <f>D65+D66+D67+D68+D69</f>
        <v>0</v>
      </c>
      <c r="E64" s="385">
        <f t="shared" ref="E64:O64" si="17">E65+E66+E67+E68+E69</f>
        <v>0</v>
      </c>
      <c r="F64" s="385">
        <f t="shared" si="17"/>
        <v>0</v>
      </c>
      <c r="G64" s="385">
        <f t="shared" si="17"/>
        <v>0</v>
      </c>
      <c r="H64" s="385">
        <f t="shared" si="17"/>
        <v>0</v>
      </c>
      <c r="I64" s="385">
        <f t="shared" si="17"/>
        <v>0</v>
      </c>
      <c r="J64" s="385">
        <f t="shared" si="17"/>
        <v>0</v>
      </c>
      <c r="K64" s="385">
        <f t="shared" si="17"/>
        <v>0</v>
      </c>
      <c r="L64" s="385">
        <f t="shared" si="17"/>
        <v>0</v>
      </c>
      <c r="M64" s="385">
        <f t="shared" si="17"/>
        <v>0</v>
      </c>
      <c r="N64" s="385">
        <f t="shared" si="17"/>
        <v>0</v>
      </c>
      <c r="O64" s="385">
        <f t="shared" si="17"/>
        <v>0</v>
      </c>
      <c r="P64" s="386">
        <f t="shared" ref="P64:P69" si="18">SUM(D64:O64)</f>
        <v>0</v>
      </c>
      <c r="Q64" s="81"/>
      <c r="R64" s="110"/>
    </row>
    <row r="65" spans="2:18" s="48" customFormat="1" x14ac:dyDescent="0.25">
      <c r="B65" s="99"/>
      <c r="C65" s="83" t="s">
        <v>93</v>
      </c>
      <c r="D65" s="387"/>
      <c r="E65" s="387"/>
      <c r="F65" s="387"/>
      <c r="G65" s="387"/>
      <c r="H65" s="387"/>
      <c r="I65" s="387"/>
      <c r="J65" s="387"/>
      <c r="K65" s="387"/>
      <c r="L65" s="387"/>
      <c r="M65" s="387"/>
      <c r="N65" s="387"/>
      <c r="O65" s="387"/>
      <c r="P65" s="388">
        <f t="shared" si="18"/>
        <v>0</v>
      </c>
      <c r="Q65" s="81"/>
      <c r="R65" s="110"/>
    </row>
    <row r="66" spans="2:18" s="48" customFormat="1" x14ac:dyDescent="0.25">
      <c r="B66" s="99"/>
      <c r="C66" s="84" t="s">
        <v>58</v>
      </c>
      <c r="D66" s="387"/>
      <c r="E66" s="387"/>
      <c r="F66" s="387"/>
      <c r="G66" s="387"/>
      <c r="H66" s="387"/>
      <c r="I66" s="387"/>
      <c r="J66" s="387"/>
      <c r="K66" s="387"/>
      <c r="L66" s="387"/>
      <c r="M66" s="387"/>
      <c r="N66" s="387"/>
      <c r="O66" s="387"/>
      <c r="P66" s="388">
        <f t="shared" si="18"/>
        <v>0</v>
      </c>
      <c r="Q66" s="85"/>
      <c r="R66" s="110"/>
    </row>
    <row r="67" spans="2:18" s="48" customFormat="1" x14ac:dyDescent="0.25">
      <c r="B67" s="99"/>
      <c r="C67" s="84" t="s">
        <v>59</v>
      </c>
      <c r="D67" s="387"/>
      <c r="E67" s="387"/>
      <c r="F67" s="387"/>
      <c r="G67" s="387"/>
      <c r="H67" s="387"/>
      <c r="I67" s="387"/>
      <c r="J67" s="387"/>
      <c r="K67" s="387"/>
      <c r="L67" s="387"/>
      <c r="M67" s="387"/>
      <c r="N67" s="387"/>
      <c r="O67" s="387"/>
      <c r="P67" s="388">
        <f t="shared" si="18"/>
        <v>0</v>
      </c>
      <c r="Q67" s="85"/>
      <c r="R67" s="110"/>
    </row>
    <row r="68" spans="2:18" s="48" customFormat="1" x14ac:dyDescent="0.25">
      <c r="B68" s="99"/>
      <c r="C68" s="84" t="s">
        <v>60</v>
      </c>
      <c r="D68" s="387"/>
      <c r="E68" s="387"/>
      <c r="F68" s="387"/>
      <c r="G68" s="387"/>
      <c r="H68" s="387"/>
      <c r="I68" s="387"/>
      <c r="J68" s="387"/>
      <c r="K68" s="387"/>
      <c r="L68" s="387"/>
      <c r="M68" s="387"/>
      <c r="N68" s="387"/>
      <c r="O68" s="387"/>
      <c r="P68" s="388">
        <f t="shared" si="18"/>
        <v>0</v>
      </c>
      <c r="Q68" s="85"/>
      <c r="R68" s="110"/>
    </row>
    <row r="69" spans="2:18" s="48" customFormat="1" x14ac:dyDescent="0.25">
      <c r="B69" s="99"/>
      <c r="C69" s="84" t="s">
        <v>61</v>
      </c>
      <c r="D69" s="387"/>
      <c r="E69" s="387"/>
      <c r="F69" s="387"/>
      <c r="G69" s="387"/>
      <c r="H69" s="387"/>
      <c r="I69" s="387"/>
      <c r="J69" s="387"/>
      <c r="K69" s="387"/>
      <c r="L69" s="387"/>
      <c r="M69" s="387"/>
      <c r="N69" s="387"/>
      <c r="O69" s="387"/>
      <c r="P69" s="388">
        <f t="shared" si="18"/>
        <v>0</v>
      </c>
      <c r="Q69" s="85"/>
      <c r="R69" s="110"/>
    </row>
    <row r="70" spans="2:18" s="48" customFormat="1" x14ac:dyDescent="0.25">
      <c r="B70" s="99"/>
      <c r="C70" s="74" t="s">
        <v>62</v>
      </c>
      <c r="D70" s="389">
        <f>D71+D72</f>
        <v>0</v>
      </c>
      <c r="E70" s="389">
        <f t="shared" ref="E70:O70" si="19">E71+E72</f>
        <v>0</v>
      </c>
      <c r="F70" s="389">
        <f t="shared" si="19"/>
        <v>0</v>
      </c>
      <c r="G70" s="389">
        <f t="shared" si="19"/>
        <v>0</v>
      </c>
      <c r="H70" s="389">
        <f t="shared" si="19"/>
        <v>0</v>
      </c>
      <c r="I70" s="389">
        <f t="shared" si="19"/>
        <v>0</v>
      </c>
      <c r="J70" s="389">
        <f t="shared" si="19"/>
        <v>0</v>
      </c>
      <c r="K70" s="389">
        <f t="shared" si="19"/>
        <v>0</v>
      </c>
      <c r="L70" s="389">
        <f t="shared" si="19"/>
        <v>0</v>
      </c>
      <c r="M70" s="389">
        <f t="shared" si="19"/>
        <v>0</v>
      </c>
      <c r="N70" s="389">
        <f t="shared" si="19"/>
        <v>0</v>
      </c>
      <c r="O70" s="389">
        <f t="shared" si="19"/>
        <v>0</v>
      </c>
      <c r="P70" s="386">
        <f>O70</f>
        <v>0</v>
      </c>
      <c r="Q70" s="85"/>
      <c r="R70" s="110"/>
    </row>
    <row r="71" spans="2:18" s="48" customFormat="1" x14ac:dyDescent="0.25">
      <c r="B71" s="99"/>
      <c r="C71" s="83" t="s">
        <v>94</v>
      </c>
      <c r="D71" s="387"/>
      <c r="E71" s="387"/>
      <c r="F71" s="387"/>
      <c r="G71" s="387"/>
      <c r="H71" s="387"/>
      <c r="I71" s="387"/>
      <c r="J71" s="387"/>
      <c r="K71" s="387"/>
      <c r="L71" s="387"/>
      <c r="M71" s="387"/>
      <c r="N71" s="387"/>
      <c r="O71" s="387"/>
      <c r="P71" s="388">
        <f>O71</f>
        <v>0</v>
      </c>
      <c r="Q71" s="81"/>
      <c r="R71" s="110"/>
    </row>
    <row r="72" spans="2:18" s="48" customFormat="1" x14ac:dyDescent="0.25">
      <c r="B72" s="99"/>
      <c r="C72" s="83" t="s">
        <v>95</v>
      </c>
      <c r="D72" s="387"/>
      <c r="E72" s="387"/>
      <c r="F72" s="387"/>
      <c r="G72" s="387"/>
      <c r="H72" s="387"/>
      <c r="I72" s="387"/>
      <c r="J72" s="387"/>
      <c r="K72" s="387"/>
      <c r="L72" s="387"/>
      <c r="M72" s="387"/>
      <c r="N72" s="387"/>
      <c r="O72" s="387"/>
      <c r="P72" s="388">
        <f>O72</f>
        <v>0</v>
      </c>
      <c r="Q72" s="85"/>
      <c r="R72" s="110"/>
    </row>
    <row r="73" spans="2:18" s="48" customFormat="1" x14ac:dyDescent="0.25">
      <c r="B73" s="99"/>
      <c r="C73" s="74" t="s">
        <v>65</v>
      </c>
      <c r="D73" s="387"/>
      <c r="E73" s="387"/>
      <c r="F73" s="387"/>
      <c r="G73" s="387"/>
      <c r="H73" s="387"/>
      <c r="I73" s="387"/>
      <c r="J73" s="387"/>
      <c r="K73" s="387"/>
      <c r="L73" s="387"/>
      <c r="M73" s="387"/>
      <c r="N73" s="387"/>
      <c r="O73" s="387"/>
      <c r="P73" s="388">
        <f>SUM(D73:O73)</f>
        <v>0</v>
      </c>
      <c r="Q73" s="85"/>
      <c r="R73" s="110"/>
    </row>
    <row r="74" spans="2:18" s="48" customFormat="1" x14ac:dyDescent="0.25">
      <c r="B74" s="99"/>
      <c r="C74" s="88" t="s">
        <v>66</v>
      </c>
      <c r="D74" s="387"/>
      <c r="E74" s="387"/>
      <c r="F74" s="387"/>
      <c r="G74" s="387"/>
      <c r="H74" s="387"/>
      <c r="I74" s="387"/>
      <c r="J74" s="387"/>
      <c r="K74" s="387"/>
      <c r="L74" s="387"/>
      <c r="M74" s="387"/>
      <c r="N74" s="387"/>
      <c r="O74" s="387"/>
      <c r="P74" s="388">
        <f>SUM(D74:O74)</f>
        <v>0</v>
      </c>
      <c r="Q74" s="81"/>
      <c r="R74" s="110"/>
    </row>
    <row r="75" spans="2:18" s="48" customFormat="1" x14ac:dyDescent="0.25">
      <c r="B75" s="99"/>
      <c r="C75" s="89" t="s">
        <v>67</v>
      </c>
      <c r="D75" s="390">
        <f>IF(D82=0,0,(D78/(D82/1000))*100)</f>
        <v>0</v>
      </c>
      <c r="E75" s="390">
        <f>IF(E82=0,0,(E78/(E82/1000))*100)</f>
        <v>0</v>
      </c>
      <c r="F75" s="390">
        <f t="shared" ref="F75:O75" si="20">IF(F82=0,0,(F78/(F82/1000))*100)</f>
        <v>0</v>
      </c>
      <c r="G75" s="390">
        <f t="shared" si="20"/>
        <v>0</v>
      </c>
      <c r="H75" s="390">
        <f t="shared" si="20"/>
        <v>0</v>
      </c>
      <c r="I75" s="390">
        <f t="shared" si="20"/>
        <v>0</v>
      </c>
      <c r="J75" s="390">
        <f t="shared" si="20"/>
        <v>0</v>
      </c>
      <c r="K75" s="390">
        <f t="shared" si="20"/>
        <v>0</v>
      </c>
      <c r="L75" s="390">
        <f t="shared" si="20"/>
        <v>0</v>
      </c>
      <c r="M75" s="390">
        <f t="shared" si="20"/>
        <v>0</v>
      </c>
      <c r="N75" s="390">
        <f t="shared" si="20"/>
        <v>0</v>
      </c>
      <c r="O75" s="390">
        <f t="shared" si="20"/>
        <v>0</v>
      </c>
      <c r="P75" s="391">
        <f>IF(P82=0,0,(P78/(P82/1000))*100)</f>
        <v>0</v>
      </c>
      <c r="Q75" s="81"/>
      <c r="R75" s="110"/>
    </row>
    <row r="76" spans="2:18" s="48" customFormat="1" x14ac:dyDescent="0.25">
      <c r="B76" s="99"/>
      <c r="C76" s="89" t="s">
        <v>68</v>
      </c>
      <c r="D76" s="390">
        <f t="shared" ref="D76:P76" si="21">IF(D77=0,0,D74/D77*100)</f>
        <v>0</v>
      </c>
      <c r="E76" s="390">
        <f t="shared" si="21"/>
        <v>0</v>
      </c>
      <c r="F76" s="390">
        <f t="shared" si="21"/>
        <v>0</v>
      </c>
      <c r="G76" s="390">
        <f t="shared" si="21"/>
        <v>0</v>
      </c>
      <c r="H76" s="390">
        <f t="shared" si="21"/>
        <v>0</v>
      </c>
      <c r="I76" s="390">
        <f t="shared" si="21"/>
        <v>0</v>
      </c>
      <c r="J76" s="390">
        <f t="shared" si="21"/>
        <v>0</v>
      </c>
      <c r="K76" s="390">
        <f t="shared" si="21"/>
        <v>0</v>
      </c>
      <c r="L76" s="390">
        <f t="shared" si="21"/>
        <v>0</v>
      </c>
      <c r="M76" s="390">
        <f t="shared" si="21"/>
        <v>0</v>
      </c>
      <c r="N76" s="390">
        <f t="shared" si="21"/>
        <v>0</v>
      </c>
      <c r="O76" s="390">
        <f t="shared" si="21"/>
        <v>0</v>
      </c>
      <c r="P76" s="391">
        <f t="shared" si="21"/>
        <v>0</v>
      </c>
      <c r="Q76" s="81"/>
      <c r="R76" s="110"/>
    </row>
    <row r="77" spans="2:18" s="48" customFormat="1" x14ac:dyDescent="0.25">
      <c r="B77" s="99"/>
      <c r="C77" s="80" t="s">
        <v>69</v>
      </c>
      <c r="D77" s="371">
        <f t="shared" ref="D77:P77" si="22">D64+D73+D74</f>
        <v>0</v>
      </c>
      <c r="E77" s="371">
        <f t="shared" si="22"/>
        <v>0</v>
      </c>
      <c r="F77" s="371">
        <f t="shared" si="22"/>
        <v>0</v>
      </c>
      <c r="G77" s="371">
        <f t="shared" si="22"/>
        <v>0</v>
      </c>
      <c r="H77" s="371">
        <f t="shared" si="22"/>
        <v>0</v>
      </c>
      <c r="I77" s="371">
        <f t="shared" si="22"/>
        <v>0</v>
      </c>
      <c r="J77" s="371">
        <f t="shared" si="22"/>
        <v>0</v>
      </c>
      <c r="K77" s="371">
        <f t="shared" si="22"/>
        <v>0</v>
      </c>
      <c r="L77" s="371">
        <f t="shared" si="22"/>
        <v>0</v>
      </c>
      <c r="M77" s="371">
        <f t="shared" si="22"/>
        <v>0</v>
      </c>
      <c r="N77" s="371">
        <f t="shared" si="22"/>
        <v>0</v>
      </c>
      <c r="O77" s="371">
        <f t="shared" si="22"/>
        <v>0</v>
      </c>
      <c r="P77" s="392">
        <f t="shared" si="22"/>
        <v>0</v>
      </c>
      <c r="Q77" s="90"/>
      <c r="R77" s="110"/>
    </row>
    <row r="78" spans="2:18" s="48" customFormat="1" x14ac:dyDescent="0.25">
      <c r="B78" s="99"/>
      <c r="C78" s="89" t="s">
        <v>70</v>
      </c>
      <c r="D78" s="374">
        <f>D77/744</f>
        <v>0</v>
      </c>
      <c r="E78" s="374">
        <f>E77/672</f>
        <v>0</v>
      </c>
      <c r="F78" s="374">
        <f>F77/744</f>
        <v>0</v>
      </c>
      <c r="G78" s="374">
        <f>G77/720</f>
        <v>0</v>
      </c>
      <c r="H78" s="374">
        <f>H77/744</f>
        <v>0</v>
      </c>
      <c r="I78" s="374">
        <f>I77/720</f>
        <v>0</v>
      </c>
      <c r="J78" s="374">
        <f>J77/744</f>
        <v>0</v>
      </c>
      <c r="K78" s="374">
        <f>K77/744</f>
        <v>0</v>
      </c>
      <c r="L78" s="374">
        <f>L77/720</f>
        <v>0</v>
      </c>
      <c r="M78" s="374">
        <f>M77/744</f>
        <v>0</v>
      </c>
      <c r="N78" s="374">
        <f>N77/720</f>
        <v>0</v>
      </c>
      <c r="O78" s="374">
        <f>O77/744</f>
        <v>0</v>
      </c>
      <c r="P78" s="388">
        <f>P77/8760</f>
        <v>0</v>
      </c>
      <c r="Q78" s="90"/>
      <c r="R78" s="110"/>
    </row>
    <row r="79" spans="2:18" s="48" customFormat="1" x14ac:dyDescent="0.25">
      <c r="B79" s="99"/>
      <c r="C79" s="89" t="s">
        <v>71</v>
      </c>
      <c r="D79" s="374">
        <f t="shared" ref="D79:P79" si="23">D64+D74</f>
        <v>0</v>
      </c>
      <c r="E79" s="389">
        <f t="shared" si="23"/>
        <v>0</v>
      </c>
      <c r="F79" s="389">
        <f t="shared" si="23"/>
        <v>0</v>
      </c>
      <c r="G79" s="389">
        <f t="shared" si="23"/>
        <v>0</v>
      </c>
      <c r="H79" s="389">
        <f t="shared" si="23"/>
        <v>0</v>
      </c>
      <c r="I79" s="389">
        <f t="shared" si="23"/>
        <v>0</v>
      </c>
      <c r="J79" s="389">
        <f t="shared" si="23"/>
        <v>0</v>
      </c>
      <c r="K79" s="389">
        <f t="shared" si="23"/>
        <v>0</v>
      </c>
      <c r="L79" s="389">
        <f t="shared" si="23"/>
        <v>0</v>
      </c>
      <c r="M79" s="389">
        <f t="shared" si="23"/>
        <v>0</v>
      </c>
      <c r="N79" s="389">
        <f t="shared" si="23"/>
        <v>0</v>
      </c>
      <c r="O79" s="389">
        <f t="shared" si="23"/>
        <v>0</v>
      </c>
      <c r="P79" s="386">
        <f t="shared" si="23"/>
        <v>0</v>
      </c>
      <c r="Q79" s="90"/>
      <c r="R79" s="110"/>
    </row>
    <row r="80" spans="2:18" s="48" customFormat="1" x14ac:dyDescent="0.25">
      <c r="B80" s="99"/>
      <c r="C80" s="89" t="s">
        <v>98</v>
      </c>
      <c r="D80" s="387"/>
      <c r="E80" s="387"/>
      <c r="F80" s="387"/>
      <c r="G80" s="387"/>
      <c r="H80" s="387"/>
      <c r="I80" s="387"/>
      <c r="J80" s="387"/>
      <c r="K80" s="387"/>
      <c r="L80" s="387"/>
      <c r="M80" s="387"/>
      <c r="N80" s="387"/>
      <c r="O80" s="387"/>
      <c r="P80" s="388">
        <f>MAX(D80:O80)</f>
        <v>0</v>
      </c>
      <c r="Q80" s="81"/>
      <c r="R80" s="110"/>
    </row>
    <row r="81" spans="2:18" s="48" customFormat="1" x14ac:dyDescent="0.25">
      <c r="B81" s="99"/>
      <c r="C81" s="89" t="s">
        <v>99</v>
      </c>
      <c r="D81" s="387"/>
      <c r="E81" s="387"/>
      <c r="F81" s="387"/>
      <c r="G81" s="387"/>
      <c r="H81" s="387"/>
      <c r="I81" s="387"/>
      <c r="J81" s="387"/>
      <c r="K81" s="387"/>
      <c r="L81" s="387"/>
      <c r="M81" s="387"/>
      <c r="N81" s="387"/>
      <c r="O81" s="387"/>
      <c r="P81" s="388">
        <f>MAX(D81:O81)</f>
        <v>0</v>
      </c>
      <c r="Q81" s="81"/>
      <c r="R81" s="110"/>
    </row>
    <row r="82" spans="2:18" s="48" customFormat="1" x14ac:dyDescent="0.25">
      <c r="B82" s="99"/>
      <c r="C82" s="80" t="s">
        <v>100</v>
      </c>
      <c r="D82" s="393">
        <f>D80+D81</f>
        <v>0</v>
      </c>
      <c r="E82" s="371">
        <f t="shared" ref="E82:O82" si="24">E80+E81</f>
        <v>0</v>
      </c>
      <c r="F82" s="371">
        <f t="shared" si="24"/>
        <v>0</v>
      </c>
      <c r="G82" s="371">
        <f t="shared" si="24"/>
        <v>0</v>
      </c>
      <c r="H82" s="371">
        <f t="shared" si="24"/>
        <v>0</v>
      </c>
      <c r="I82" s="371">
        <f t="shared" si="24"/>
        <v>0</v>
      </c>
      <c r="J82" s="371">
        <f t="shared" si="24"/>
        <v>0</v>
      </c>
      <c r="K82" s="371">
        <f t="shared" si="24"/>
        <v>0</v>
      </c>
      <c r="L82" s="371">
        <f t="shared" si="24"/>
        <v>0</v>
      </c>
      <c r="M82" s="371">
        <f t="shared" si="24"/>
        <v>0</v>
      </c>
      <c r="N82" s="371">
        <f t="shared" si="24"/>
        <v>0</v>
      </c>
      <c r="O82" s="371">
        <f t="shared" si="24"/>
        <v>0</v>
      </c>
      <c r="P82" s="388">
        <f>MAX(D82:O82)</f>
        <v>0</v>
      </c>
      <c r="Q82" s="81"/>
      <c r="R82" s="110"/>
    </row>
    <row r="83" spans="2:18" s="48" customFormat="1" ht="15" thickBot="1" x14ac:dyDescent="0.3">
      <c r="B83" s="99"/>
      <c r="C83" s="93"/>
      <c r="D83" s="94"/>
      <c r="E83" s="94"/>
      <c r="F83" s="94"/>
      <c r="G83" s="94"/>
      <c r="H83" s="94"/>
      <c r="I83" s="94"/>
      <c r="J83" s="94"/>
      <c r="K83" s="94"/>
      <c r="L83" s="94"/>
      <c r="M83" s="94"/>
      <c r="N83" s="94"/>
      <c r="O83" s="94"/>
      <c r="P83" s="95"/>
      <c r="Q83" s="96"/>
      <c r="R83" s="110"/>
    </row>
    <row r="84" spans="2:18" s="48" customFormat="1" x14ac:dyDescent="0.25">
      <c r="B84" s="99"/>
      <c r="C84" s="66" t="s">
        <v>75</v>
      </c>
      <c r="D84" s="113"/>
      <c r="E84" s="113"/>
      <c r="F84" s="113"/>
      <c r="G84" s="113"/>
      <c r="H84" s="113"/>
      <c r="I84" s="113"/>
      <c r="J84" s="113"/>
      <c r="K84" s="113"/>
      <c r="L84" s="113"/>
      <c r="M84" s="113"/>
      <c r="N84" s="113"/>
      <c r="O84" s="113"/>
      <c r="P84" s="113"/>
      <c r="Q84" s="113"/>
      <c r="R84" s="110"/>
    </row>
    <row r="85" spans="2:18" s="48" customFormat="1" ht="15" thickBot="1" x14ac:dyDescent="0.3">
      <c r="B85" s="103"/>
      <c r="C85" s="104"/>
      <c r="D85" s="104"/>
      <c r="E85" s="104"/>
      <c r="F85" s="104"/>
      <c r="G85" s="104"/>
      <c r="H85" s="104"/>
      <c r="I85" s="104"/>
      <c r="J85" s="104"/>
      <c r="K85" s="104"/>
      <c r="L85" s="104"/>
      <c r="M85" s="104"/>
      <c r="N85" s="104"/>
      <c r="O85" s="104"/>
      <c r="P85" s="104"/>
      <c r="Q85" s="104"/>
      <c r="R85" s="105"/>
    </row>
    <row r="86" spans="2:18" s="48" customFormat="1" x14ac:dyDescent="0.25"/>
    <row r="87" spans="2:18" s="48" customFormat="1" x14ac:dyDescent="0.25"/>
    <row r="88" spans="2:18" s="48" customFormat="1" x14ac:dyDescent="0.25"/>
    <row r="89" spans="2:18" s="48" customFormat="1" x14ac:dyDescent="0.25"/>
    <row r="90" spans="2:18" s="48" customFormat="1" x14ac:dyDescent="0.25"/>
    <row r="91" spans="2:18" s="48" customFormat="1" x14ac:dyDescent="0.25"/>
    <row r="92" spans="2:18" s="48" customFormat="1" x14ac:dyDescent="0.25"/>
    <row r="93" spans="2:18" s="48" customFormat="1" x14ac:dyDescent="0.25"/>
    <row r="94" spans="2:18" s="48" customFormat="1" x14ac:dyDescent="0.25"/>
    <row r="95" spans="2:18" s="48" customFormat="1" x14ac:dyDescent="0.25"/>
    <row r="96" spans="2:18"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row r="132" s="48" customFormat="1" x14ac:dyDescent="0.25"/>
    <row r="133" s="48" customFormat="1" x14ac:dyDescent="0.25"/>
    <row r="134" s="48" customFormat="1" x14ac:dyDescent="0.25"/>
    <row r="135" s="48" customFormat="1" x14ac:dyDescent="0.25"/>
    <row r="136" s="48" customFormat="1" x14ac:dyDescent="0.25"/>
    <row r="137" s="48" customFormat="1" x14ac:dyDescent="0.25"/>
    <row r="138" s="48" customFormat="1" x14ac:dyDescent="0.25"/>
    <row r="139" s="48" customFormat="1" x14ac:dyDescent="0.25"/>
    <row r="140" s="48" customFormat="1" x14ac:dyDescent="0.25"/>
    <row r="141" s="48" customFormat="1" x14ac:dyDescent="0.25"/>
    <row r="142" s="48" customFormat="1" x14ac:dyDescent="0.25"/>
    <row r="143" s="48" customFormat="1" x14ac:dyDescent="0.25"/>
    <row r="144" s="48" customFormat="1" x14ac:dyDescent="0.25"/>
    <row r="145" s="48" customFormat="1" x14ac:dyDescent="0.25"/>
    <row r="146" s="48" customFormat="1" x14ac:dyDescent="0.25"/>
    <row r="147" s="48" customFormat="1" x14ac:dyDescent="0.25"/>
    <row r="148" s="48" customFormat="1" x14ac:dyDescent="0.25"/>
    <row r="149" s="48" customFormat="1" x14ac:dyDescent="0.25"/>
    <row r="150" s="48" customFormat="1" x14ac:dyDescent="0.25"/>
    <row r="151" s="48" customFormat="1" x14ac:dyDescent="0.25"/>
    <row r="152" s="48" customFormat="1" x14ac:dyDescent="0.25"/>
    <row r="153" s="48" customFormat="1" x14ac:dyDescent="0.25"/>
    <row r="154" s="48" customFormat="1" x14ac:dyDescent="0.25"/>
    <row r="155" s="48" customFormat="1" x14ac:dyDescent="0.25"/>
    <row r="156" s="48" customFormat="1" x14ac:dyDescent="0.25"/>
    <row r="157" s="48" customFormat="1" x14ac:dyDescent="0.25"/>
    <row r="158" s="48" customFormat="1" x14ac:dyDescent="0.25"/>
    <row r="159" s="48" customFormat="1" x14ac:dyDescent="0.25"/>
    <row r="160" s="48" customFormat="1" x14ac:dyDescent="0.25"/>
    <row r="161" s="48" customFormat="1" x14ac:dyDescent="0.25"/>
    <row r="162" s="48" customFormat="1" x14ac:dyDescent="0.25"/>
    <row r="163" s="48" customFormat="1" x14ac:dyDescent="0.25"/>
    <row r="164" s="48" customFormat="1" x14ac:dyDescent="0.25"/>
    <row r="165" s="48" customFormat="1" x14ac:dyDescent="0.25"/>
    <row r="166" s="48" customFormat="1" x14ac:dyDescent="0.25"/>
    <row r="167" s="48" customFormat="1" x14ac:dyDescent="0.25"/>
    <row r="168" s="48" customFormat="1" x14ac:dyDescent="0.25"/>
    <row r="169" s="48" customFormat="1" x14ac:dyDescent="0.25"/>
    <row r="170" s="48" customFormat="1" x14ac:dyDescent="0.25"/>
    <row r="171" s="48" customFormat="1" x14ac:dyDescent="0.25"/>
    <row r="172" s="48" customFormat="1" x14ac:dyDescent="0.25"/>
    <row r="173" s="48" customFormat="1" x14ac:dyDescent="0.25"/>
    <row r="174" s="48" customFormat="1" x14ac:dyDescent="0.25"/>
    <row r="175" s="48" customFormat="1" x14ac:dyDescent="0.25"/>
    <row r="176" s="48" customFormat="1" x14ac:dyDescent="0.25"/>
    <row r="177" s="48" customFormat="1" x14ac:dyDescent="0.25"/>
    <row r="178" s="48" customFormat="1" x14ac:dyDescent="0.25"/>
    <row r="179" s="48" customFormat="1" x14ac:dyDescent="0.25"/>
    <row r="180" s="48" customFormat="1" x14ac:dyDescent="0.25"/>
    <row r="181" s="48" customFormat="1" x14ac:dyDescent="0.25"/>
    <row r="182" s="48" customFormat="1" x14ac:dyDescent="0.25"/>
    <row r="183" s="48" customFormat="1" x14ac:dyDescent="0.25"/>
    <row r="184" s="48" customFormat="1" x14ac:dyDescent="0.25"/>
    <row r="185" s="48" customFormat="1" x14ac:dyDescent="0.25"/>
    <row r="186" s="48" customFormat="1" x14ac:dyDescent="0.25"/>
    <row r="187" s="48" customFormat="1" x14ac:dyDescent="0.25"/>
    <row r="188" s="48" customFormat="1" x14ac:dyDescent="0.25"/>
    <row r="189" s="48" customFormat="1" x14ac:dyDescent="0.25"/>
    <row r="190" s="48" customFormat="1" x14ac:dyDescent="0.25"/>
    <row r="191" s="48" customFormat="1" x14ac:dyDescent="0.25"/>
    <row r="192" s="48" customFormat="1" x14ac:dyDescent="0.25"/>
    <row r="193" s="48" customFormat="1" x14ac:dyDescent="0.25"/>
    <row r="194" s="48" customFormat="1" x14ac:dyDescent="0.25"/>
    <row r="195" s="48" customFormat="1" x14ac:dyDescent="0.25"/>
    <row r="196" s="48" customFormat="1" x14ac:dyDescent="0.25"/>
    <row r="197" s="48" customFormat="1" x14ac:dyDescent="0.25"/>
    <row r="198" s="48" customFormat="1" x14ac:dyDescent="0.25"/>
    <row r="199" s="48" customFormat="1" x14ac:dyDescent="0.25"/>
    <row r="200" s="48" customFormat="1" x14ac:dyDescent="0.25"/>
    <row r="201" s="48" customFormat="1" x14ac:dyDescent="0.25"/>
    <row r="202" s="48" customFormat="1" x14ac:dyDescent="0.25"/>
    <row r="203" s="48" customFormat="1" x14ac:dyDescent="0.25"/>
    <row r="204" s="48" customFormat="1" x14ac:dyDescent="0.25"/>
    <row r="205" s="48" customFormat="1" x14ac:dyDescent="0.25"/>
    <row r="206" s="48" customFormat="1" x14ac:dyDescent="0.25"/>
    <row r="207" s="48" customFormat="1" x14ac:dyDescent="0.25"/>
    <row r="208" s="48" customFormat="1" x14ac:dyDescent="0.25"/>
    <row r="209" s="48" customFormat="1" x14ac:dyDescent="0.25"/>
    <row r="210" s="48" customFormat="1" x14ac:dyDescent="0.25"/>
    <row r="211" s="48" customFormat="1" x14ac:dyDescent="0.25"/>
    <row r="212" s="48" customFormat="1" x14ac:dyDescent="0.25"/>
    <row r="213" s="48" customFormat="1" x14ac:dyDescent="0.25"/>
    <row r="214" s="48" customFormat="1" x14ac:dyDescent="0.25"/>
    <row r="215" s="48" customFormat="1" x14ac:dyDescent="0.25"/>
    <row r="216" s="48" customFormat="1" x14ac:dyDescent="0.25"/>
    <row r="217" s="48" customFormat="1" x14ac:dyDescent="0.25"/>
    <row r="218" s="48" customFormat="1" x14ac:dyDescent="0.25"/>
    <row r="219" s="48" customFormat="1" x14ac:dyDescent="0.25"/>
    <row r="220" s="48" customFormat="1" x14ac:dyDescent="0.25"/>
    <row r="221" s="48" customFormat="1" x14ac:dyDescent="0.25"/>
    <row r="222" s="48" customFormat="1" x14ac:dyDescent="0.25"/>
    <row r="223" s="48" customFormat="1" x14ac:dyDescent="0.25"/>
    <row r="224" s="48" customFormat="1" x14ac:dyDescent="0.25"/>
    <row r="225" s="48" customFormat="1" x14ac:dyDescent="0.25"/>
    <row r="226" s="48" customFormat="1" x14ac:dyDescent="0.25"/>
    <row r="227" s="48" customFormat="1" x14ac:dyDescent="0.25"/>
    <row r="228" s="48" customFormat="1" x14ac:dyDescent="0.25"/>
    <row r="229" s="48" customFormat="1" x14ac:dyDescent="0.25"/>
    <row r="230" s="48" customFormat="1" x14ac:dyDescent="0.25"/>
    <row r="231" s="48" customFormat="1" x14ac:dyDescent="0.25"/>
    <row r="232" s="26" customFormat="1" x14ac:dyDescent="0.25"/>
    <row r="233" s="26" customFormat="1" x14ac:dyDescent="0.25"/>
    <row r="234" s="26" customFormat="1" x14ac:dyDescent="0.25"/>
    <row r="235" s="26" customFormat="1" x14ac:dyDescent="0.25"/>
    <row r="236" s="26" customFormat="1" x14ac:dyDescent="0.25"/>
  </sheetData>
  <sheetProtection selectLockedCells="1"/>
  <protectedRanges>
    <protectedRange sqref="D9 B35:C35 Q61 Q9:S9" name="preencher_1_1"/>
    <protectedRange sqref="D19:O22 D28:O29 D45:O48 D54:O55 D71:O74 D80:O81" name="preencher"/>
    <protectedRange sqref="D12:O17 D38:O43 D64:O69" name="preencher_2"/>
    <protectedRange sqref="D18:O18 D44:O44 D70:O70" name="preencher_3"/>
    <protectedRange sqref="P18 P44 P70" name="preencher_4"/>
  </protectedRanges>
  <mergeCells count="6">
    <mergeCell ref="D9:P9"/>
    <mergeCell ref="D35:P35"/>
    <mergeCell ref="D61:P61"/>
    <mergeCell ref="B2:R3"/>
    <mergeCell ref="D5:G5"/>
    <mergeCell ref="D7:G7"/>
  </mergeCells>
  <dataValidations count="1">
    <dataValidation type="whole" allowBlank="1" showInputMessage="1" showErrorMessage="1" error="Dado inválido._x000a_Preencher somente com número." sqref="WWV983029:WXG983047 IZ12:JK30 SV12:TG30 ACR12:ADC30 AMN12:AMY30 AWJ12:AWU30 BGF12:BGQ30 BQB12:BQM30 BZX12:CAI30 CJT12:CKE30 CTP12:CUA30 DDL12:DDW30 DNH12:DNS30 DXD12:DXO30 EGZ12:EHK30 EQV12:ERG30 FAR12:FBC30 FKN12:FKY30 FUJ12:FUU30 GEF12:GEQ30 GOB12:GOM30 GXX12:GYI30 HHT12:HIE30 HRP12:HSA30 IBL12:IBW30 ILH12:ILS30 IVD12:IVO30 JEZ12:JFK30 JOV12:JPG30 JYR12:JZC30 KIN12:KIY30 KSJ12:KSU30 LCF12:LCQ30 LMB12:LMM30 LVX12:LWI30 MFT12:MGE30 MPP12:MQA30 MZL12:MZW30 NJH12:NJS30 NTD12:NTO30 OCZ12:ODK30 OMV12:ONG30 OWR12:OXC30 PGN12:PGY30 PQJ12:PQU30 QAF12:QAQ30 QKB12:QKM30 QTX12:QUI30 RDT12:REE30 RNP12:ROA30 RXL12:RXW30 SHH12:SHS30 SRD12:SRO30 TAZ12:TBK30 TKV12:TLG30 TUR12:TVC30 UEN12:UEY30 UOJ12:UOU30 UYF12:UYQ30 VIB12:VIM30 VRX12:VSI30 WBT12:WCE30 WLP12:WMA30 WVL12:WVW30 D65525:O65543 IZ65525:JK65543 SV65525:TG65543 ACR65525:ADC65543 AMN65525:AMY65543 AWJ65525:AWU65543 BGF65525:BGQ65543 BQB65525:BQM65543 BZX65525:CAI65543 CJT65525:CKE65543 CTP65525:CUA65543 DDL65525:DDW65543 DNH65525:DNS65543 DXD65525:DXO65543 EGZ65525:EHK65543 EQV65525:ERG65543 FAR65525:FBC65543 FKN65525:FKY65543 FUJ65525:FUU65543 GEF65525:GEQ65543 GOB65525:GOM65543 GXX65525:GYI65543 HHT65525:HIE65543 HRP65525:HSA65543 IBL65525:IBW65543 ILH65525:ILS65543 IVD65525:IVO65543 JEZ65525:JFK65543 JOV65525:JPG65543 JYR65525:JZC65543 KIN65525:KIY65543 KSJ65525:KSU65543 LCF65525:LCQ65543 LMB65525:LMM65543 LVX65525:LWI65543 MFT65525:MGE65543 MPP65525:MQA65543 MZL65525:MZW65543 NJH65525:NJS65543 NTD65525:NTO65543 OCZ65525:ODK65543 OMV65525:ONG65543 OWR65525:OXC65543 PGN65525:PGY65543 PQJ65525:PQU65543 QAF65525:QAQ65543 QKB65525:QKM65543 QTX65525:QUI65543 RDT65525:REE65543 RNP65525:ROA65543 RXL65525:RXW65543 SHH65525:SHS65543 SRD65525:SRO65543 TAZ65525:TBK65543 TKV65525:TLG65543 TUR65525:TVC65543 UEN65525:UEY65543 UOJ65525:UOU65543 UYF65525:UYQ65543 VIB65525:VIM65543 VRX65525:VSI65543 WBT65525:WCE65543 WLP65525:WMA65543 WVL65525:WVW65543 D131061:O131079 IZ131061:JK131079 SV131061:TG131079 ACR131061:ADC131079 AMN131061:AMY131079 AWJ131061:AWU131079 BGF131061:BGQ131079 BQB131061:BQM131079 BZX131061:CAI131079 CJT131061:CKE131079 CTP131061:CUA131079 DDL131061:DDW131079 DNH131061:DNS131079 DXD131061:DXO131079 EGZ131061:EHK131079 EQV131061:ERG131079 FAR131061:FBC131079 FKN131061:FKY131079 FUJ131061:FUU131079 GEF131061:GEQ131079 GOB131061:GOM131079 GXX131061:GYI131079 HHT131061:HIE131079 HRP131061:HSA131079 IBL131061:IBW131079 ILH131061:ILS131079 IVD131061:IVO131079 JEZ131061:JFK131079 JOV131061:JPG131079 JYR131061:JZC131079 KIN131061:KIY131079 KSJ131061:KSU131079 LCF131061:LCQ131079 LMB131061:LMM131079 LVX131061:LWI131079 MFT131061:MGE131079 MPP131061:MQA131079 MZL131061:MZW131079 NJH131061:NJS131079 NTD131061:NTO131079 OCZ131061:ODK131079 OMV131061:ONG131079 OWR131061:OXC131079 PGN131061:PGY131079 PQJ131061:PQU131079 QAF131061:QAQ131079 QKB131061:QKM131079 QTX131061:QUI131079 RDT131061:REE131079 RNP131061:ROA131079 RXL131061:RXW131079 SHH131061:SHS131079 SRD131061:SRO131079 TAZ131061:TBK131079 TKV131061:TLG131079 TUR131061:TVC131079 UEN131061:UEY131079 UOJ131061:UOU131079 UYF131061:UYQ131079 VIB131061:VIM131079 VRX131061:VSI131079 WBT131061:WCE131079 WLP131061:WMA131079 WVL131061:WVW131079 D196597:O196615 IZ196597:JK196615 SV196597:TG196615 ACR196597:ADC196615 AMN196597:AMY196615 AWJ196597:AWU196615 BGF196597:BGQ196615 BQB196597:BQM196615 BZX196597:CAI196615 CJT196597:CKE196615 CTP196597:CUA196615 DDL196597:DDW196615 DNH196597:DNS196615 DXD196597:DXO196615 EGZ196597:EHK196615 EQV196597:ERG196615 FAR196597:FBC196615 FKN196597:FKY196615 FUJ196597:FUU196615 GEF196597:GEQ196615 GOB196597:GOM196615 GXX196597:GYI196615 HHT196597:HIE196615 HRP196597:HSA196615 IBL196597:IBW196615 ILH196597:ILS196615 IVD196597:IVO196615 JEZ196597:JFK196615 JOV196597:JPG196615 JYR196597:JZC196615 KIN196597:KIY196615 KSJ196597:KSU196615 LCF196597:LCQ196615 LMB196597:LMM196615 LVX196597:LWI196615 MFT196597:MGE196615 MPP196597:MQA196615 MZL196597:MZW196615 NJH196597:NJS196615 NTD196597:NTO196615 OCZ196597:ODK196615 OMV196597:ONG196615 OWR196597:OXC196615 PGN196597:PGY196615 PQJ196597:PQU196615 QAF196597:QAQ196615 QKB196597:QKM196615 QTX196597:QUI196615 RDT196597:REE196615 RNP196597:ROA196615 RXL196597:RXW196615 SHH196597:SHS196615 SRD196597:SRO196615 TAZ196597:TBK196615 TKV196597:TLG196615 TUR196597:TVC196615 UEN196597:UEY196615 UOJ196597:UOU196615 UYF196597:UYQ196615 VIB196597:VIM196615 VRX196597:VSI196615 WBT196597:WCE196615 WLP196597:WMA196615 WVL196597:WVW196615 D262133:O262151 IZ262133:JK262151 SV262133:TG262151 ACR262133:ADC262151 AMN262133:AMY262151 AWJ262133:AWU262151 BGF262133:BGQ262151 BQB262133:BQM262151 BZX262133:CAI262151 CJT262133:CKE262151 CTP262133:CUA262151 DDL262133:DDW262151 DNH262133:DNS262151 DXD262133:DXO262151 EGZ262133:EHK262151 EQV262133:ERG262151 FAR262133:FBC262151 FKN262133:FKY262151 FUJ262133:FUU262151 GEF262133:GEQ262151 GOB262133:GOM262151 GXX262133:GYI262151 HHT262133:HIE262151 HRP262133:HSA262151 IBL262133:IBW262151 ILH262133:ILS262151 IVD262133:IVO262151 JEZ262133:JFK262151 JOV262133:JPG262151 JYR262133:JZC262151 KIN262133:KIY262151 KSJ262133:KSU262151 LCF262133:LCQ262151 LMB262133:LMM262151 LVX262133:LWI262151 MFT262133:MGE262151 MPP262133:MQA262151 MZL262133:MZW262151 NJH262133:NJS262151 NTD262133:NTO262151 OCZ262133:ODK262151 OMV262133:ONG262151 OWR262133:OXC262151 PGN262133:PGY262151 PQJ262133:PQU262151 QAF262133:QAQ262151 QKB262133:QKM262151 QTX262133:QUI262151 RDT262133:REE262151 RNP262133:ROA262151 RXL262133:RXW262151 SHH262133:SHS262151 SRD262133:SRO262151 TAZ262133:TBK262151 TKV262133:TLG262151 TUR262133:TVC262151 UEN262133:UEY262151 UOJ262133:UOU262151 UYF262133:UYQ262151 VIB262133:VIM262151 VRX262133:VSI262151 WBT262133:WCE262151 WLP262133:WMA262151 WVL262133:WVW262151 D327669:O327687 IZ327669:JK327687 SV327669:TG327687 ACR327669:ADC327687 AMN327669:AMY327687 AWJ327669:AWU327687 BGF327669:BGQ327687 BQB327669:BQM327687 BZX327669:CAI327687 CJT327669:CKE327687 CTP327669:CUA327687 DDL327669:DDW327687 DNH327669:DNS327687 DXD327669:DXO327687 EGZ327669:EHK327687 EQV327669:ERG327687 FAR327669:FBC327687 FKN327669:FKY327687 FUJ327669:FUU327687 GEF327669:GEQ327687 GOB327669:GOM327687 GXX327669:GYI327687 HHT327669:HIE327687 HRP327669:HSA327687 IBL327669:IBW327687 ILH327669:ILS327687 IVD327669:IVO327687 JEZ327669:JFK327687 JOV327669:JPG327687 JYR327669:JZC327687 KIN327669:KIY327687 KSJ327669:KSU327687 LCF327669:LCQ327687 LMB327669:LMM327687 LVX327669:LWI327687 MFT327669:MGE327687 MPP327669:MQA327687 MZL327669:MZW327687 NJH327669:NJS327687 NTD327669:NTO327687 OCZ327669:ODK327687 OMV327669:ONG327687 OWR327669:OXC327687 PGN327669:PGY327687 PQJ327669:PQU327687 QAF327669:QAQ327687 QKB327669:QKM327687 QTX327669:QUI327687 RDT327669:REE327687 RNP327669:ROA327687 RXL327669:RXW327687 SHH327669:SHS327687 SRD327669:SRO327687 TAZ327669:TBK327687 TKV327669:TLG327687 TUR327669:TVC327687 UEN327669:UEY327687 UOJ327669:UOU327687 UYF327669:UYQ327687 VIB327669:VIM327687 VRX327669:VSI327687 WBT327669:WCE327687 WLP327669:WMA327687 WVL327669:WVW327687 D393205:O393223 IZ393205:JK393223 SV393205:TG393223 ACR393205:ADC393223 AMN393205:AMY393223 AWJ393205:AWU393223 BGF393205:BGQ393223 BQB393205:BQM393223 BZX393205:CAI393223 CJT393205:CKE393223 CTP393205:CUA393223 DDL393205:DDW393223 DNH393205:DNS393223 DXD393205:DXO393223 EGZ393205:EHK393223 EQV393205:ERG393223 FAR393205:FBC393223 FKN393205:FKY393223 FUJ393205:FUU393223 GEF393205:GEQ393223 GOB393205:GOM393223 GXX393205:GYI393223 HHT393205:HIE393223 HRP393205:HSA393223 IBL393205:IBW393223 ILH393205:ILS393223 IVD393205:IVO393223 JEZ393205:JFK393223 JOV393205:JPG393223 JYR393205:JZC393223 KIN393205:KIY393223 KSJ393205:KSU393223 LCF393205:LCQ393223 LMB393205:LMM393223 LVX393205:LWI393223 MFT393205:MGE393223 MPP393205:MQA393223 MZL393205:MZW393223 NJH393205:NJS393223 NTD393205:NTO393223 OCZ393205:ODK393223 OMV393205:ONG393223 OWR393205:OXC393223 PGN393205:PGY393223 PQJ393205:PQU393223 QAF393205:QAQ393223 QKB393205:QKM393223 QTX393205:QUI393223 RDT393205:REE393223 RNP393205:ROA393223 RXL393205:RXW393223 SHH393205:SHS393223 SRD393205:SRO393223 TAZ393205:TBK393223 TKV393205:TLG393223 TUR393205:TVC393223 UEN393205:UEY393223 UOJ393205:UOU393223 UYF393205:UYQ393223 VIB393205:VIM393223 VRX393205:VSI393223 WBT393205:WCE393223 WLP393205:WMA393223 WVL393205:WVW393223 D458741:O458759 IZ458741:JK458759 SV458741:TG458759 ACR458741:ADC458759 AMN458741:AMY458759 AWJ458741:AWU458759 BGF458741:BGQ458759 BQB458741:BQM458759 BZX458741:CAI458759 CJT458741:CKE458759 CTP458741:CUA458759 DDL458741:DDW458759 DNH458741:DNS458759 DXD458741:DXO458759 EGZ458741:EHK458759 EQV458741:ERG458759 FAR458741:FBC458759 FKN458741:FKY458759 FUJ458741:FUU458759 GEF458741:GEQ458759 GOB458741:GOM458759 GXX458741:GYI458759 HHT458741:HIE458759 HRP458741:HSA458759 IBL458741:IBW458759 ILH458741:ILS458759 IVD458741:IVO458759 JEZ458741:JFK458759 JOV458741:JPG458759 JYR458741:JZC458759 KIN458741:KIY458759 KSJ458741:KSU458759 LCF458741:LCQ458759 LMB458741:LMM458759 LVX458741:LWI458759 MFT458741:MGE458759 MPP458741:MQA458759 MZL458741:MZW458759 NJH458741:NJS458759 NTD458741:NTO458759 OCZ458741:ODK458759 OMV458741:ONG458759 OWR458741:OXC458759 PGN458741:PGY458759 PQJ458741:PQU458759 QAF458741:QAQ458759 QKB458741:QKM458759 QTX458741:QUI458759 RDT458741:REE458759 RNP458741:ROA458759 RXL458741:RXW458759 SHH458741:SHS458759 SRD458741:SRO458759 TAZ458741:TBK458759 TKV458741:TLG458759 TUR458741:TVC458759 UEN458741:UEY458759 UOJ458741:UOU458759 UYF458741:UYQ458759 VIB458741:VIM458759 VRX458741:VSI458759 WBT458741:WCE458759 WLP458741:WMA458759 WVL458741:WVW458759 D524277:O524295 IZ524277:JK524295 SV524277:TG524295 ACR524277:ADC524295 AMN524277:AMY524295 AWJ524277:AWU524295 BGF524277:BGQ524295 BQB524277:BQM524295 BZX524277:CAI524295 CJT524277:CKE524295 CTP524277:CUA524295 DDL524277:DDW524295 DNH524277:DNS524295 DXD524277:DXO524295 EGZ524277:EHK524295 EQV524277:ERG524295 FAR524277:FBC524295 FKN524277:FKY524295 FUJ524277:FUU524295 GEF524277:GEQ524295 GOB524277:GOM524295 GXX524277:GYI524295 HHT524277:HIE524295 HRP524277:HSA524295 IBL524277:IBW524295 ILH524277:ILS524295 IVD524277:IVO524295 JEZ524277:JFK524295 JOV524277:JPG524295 JYR524277:JZC524295 KIN524277:KIY524295 KSJ524277:KSU524295 LCF524277:LCQ524295 LMB524277:LMM524295 LVX524277:LWI524295 MFT524277:MGE524295 MPP524277:MQA524295 MZL524277:MZW524295 NJH524277:NJS524295 NTD524277:NTO524295 OCZ524277:ODK524295 OMV524277:ONG524295 OWR524277:OXC524295 PGN524277:PGY524295 PQJ524277:PQU524295 QAF524277:QAQ524295 QKB524277:QKM524295 QTX524277:QUI524295 RDT524277:REE524295 RNP524277:ROA524295 RXL524277:RXW524295 SHH524277:SHS524295 SRD524277:SRO524295 TAZ524277:TBK524295 TKV524277:TLG524295 TUR524277:TVC524295 UEN524277:UEY524295 UOJ524277:UOU524295 UYF524277:UYQ524295 VIB524277:VIM524295 VRX524277:VSI524295 WBT524277:WCE524295 WLP524277:WMA524295 WVL524277:WVW524295 D589813:O589831 IZ589813:JK589831 SV589813:TG589831 ACR589813:ADC589831 AMN589813:AMY589831 AWJ589813:AWU589831 BGF589813:BGQ589831 BQB589813:BQM589831 BZX589813:CAI589831 CJT589813:CKE589831 CTP589813:CUA589831 DDL589813:DDW589831 DNH589813:DNS589831 DXD589813:DXO589831 EGZ589813:EHK589831 EQV589813:ERG589831 FAR589813:FBC589831 FKN589813:FKY589831 FUJ589813:FUU589831 GEF589813:GEQ589831 GOB589813:GOM589831 GXX589813:GYI589831 HHT589813:HIE589831 HRP589813:HSA589831 IBL589813:IBW589831 ILH589813:ILS589831 IVD589813:IVO589831 JEZ589813:JFK589831 JOV589813:JPG589831 JYR589813:JZC589831 KIN589813:KIY589831 KSJ589813:KSU589831 LCF589813:LCQ589831 LMB589813:LMM589831 LVX589813:LWI589831 MFT589813:MGE589831 MPP589813:MQA589831 MZL589813:MZW589831 NJH589813:NJS589831 NTD589813:NTO589831 OCZ589813:ODK589831 OMV589813:ONG589831 OWR589813:OXC589831 PGN589813:PGY589831 PQJ589813:PQU589831 QAF589813:QAQ589831 QKB589813:QKM589831 QTX589813:QUI589831 RDT589813:REE589831 RNP589813:ROA589831 RXL589813:RXW589831 SHH589813:SHS589831 SRD589813:SRO589831 TAZ589813:TBK589831 TKV589813:TLG589831 TUR589813:TVC589831 UEN589813:UEY589831 UOJ589813:UOU589831 UYF589813:UYQ589831 VIB589813:VIM589831 VRX589813:VSI589831 WBT589813:WCE589831 WLP589813:WMA589831 WVL589813:WVW589831 D655349:O655367 IZ655349:JK655367 SV655349:TG655367 ACR655349:ADC655367 AMN655349:AMY655367 AWJ655349:AWU655367 BGF655349:BGQ655367 BQB655349:BQM655367 BZX655349:CAI655367 CJT655349:CKE655367 CTP655349:CUA655367 DDL655349:DDW655367 DNH655349:DNS655367 DXD655349:DXO655367 EGZ655349:EHK655367 EQV655349:ERG655367 FAR655349:FBC655367 FKN655349:FKY655367 FUJ655349:FUU655367 GEF655349:GEQ655367 GOB655349:GOM655367 GXX655349:GYI655367 HHT655349:HIE655367 HRP655349:HSA655367 IBL655349:IBW655367 ILH655349:ILS655367 IVD655349:IVO655367 JEZ655349:JFK655367 JOV655349:JPG655367 JYR655349:JZC655367 KIN655349:KIY655367 KSJ655349:KSU655367 LCF655349:LCQ655367 LMB655349:LMM655367 LVX655349:LWI655367 MFT655349:MGE655367 MPP655349:MQA655367 MZL655349:MZW655367 NJH655349:NJS655367 NTD655349:NTO655367 OCZ655349:ODK655367 OMV655349:ONG655367 OWR655349:OXC655367 PGN655349:PGY655367 PQJ655349:PQU655367 QAF655349:QAQ655367 QKB655349:QKM655367 QTX655349:QUI655367 RDT655349:REE655367 RNP655349:ROA655367 RXL655349:RXW655367 SHH655349:SHS655367 SRD655349:SRO655367 TAZ655349:TBK655367 TKV655349:TLG655367 TUR655349:TVC655367 UEN655349:UEY655367 UOJ655349:UOU655367 UYF655349:UYQ655367 VIB655349:VIM655367 VRX655349:VSI655367 WBT655349:WCE655367 WLP655349:WMA655367 WVL655349:WVW655367 D720885:O720903 IZ720885:JK720903 SV720885:TG720903 ACR720885:ADC720903 AMN720885:AMY720903 AWJ720885:AWU720903 BGF720885:BGQ720903 BQB720885:BQM720903 BZX720885:CAI720903 CJT720885:CKE720903 CTP720885:CUA720903 DDL720885:DDW720903 DNH720885:DNS720903 DXD720885:DXO720903 EGZ720885:EHK720903 EQV720885:ERG720903 FAR720885:FBC720903 FKN720885:FKY720903 FUJ720885:FUU720903 GEF720885:GEQ720903 GOB720885:GOM720903 GXX720885:GYI720903 HHT720885:HIE720903 HRP720885:HSA720903 IBL720885:IBW720903 ILH720885:ILS720903 IVD720885:IVO720903 JEZ720885:JFK720903 JOV720885:JPG720903 JYR720885:JZC720903 KIN720885:KIY720903 KSJ720885:KSU720903 LCF720885:LCQ720903 LMB720885:LMM720903 LVX720885:LWI720903 MFT720885:MGE720903 MPP720885:MQA720903 MZL720885:MZW720903 NJH720885:NJS720903 NTD720885:NTO720903 OCZ720885:ODK720903 OMV720885:ONG720903 OWR720885:OXC720903 PGN720885:PGY720903 PQJ720885:PQU720903 QAF720885:QAQ720903 QKB720885:QKM720903 QTX720885:QUI720903 RDT720885:REE720903 RNP720885:ROA720903 RXL720885:RXW720903 SHH720885:SHS720903 SRD720885:SRO720903 TAZ720885:TBK720903 TKV720885:TLG720903 TUR720885:TVC720903 UEN720885:UEY720903 UOJ720885:UOU720903 UYF720885:UYQ720903 VIB720885:VIM720903 VRX720885:VSI720903 WBT720885:WCE720903 WLP720885:WMA720903 WVL720885:WVW720903 D786421:O786439 IZ786421:JK786439 SV786421:TG786439 ACR786421:ADC786439 AMN786421:AMY786439 AWJ786421:AWU786439 BGF786421:BGQ786439 BQB786421:BQM786439 BZX786421:CAI786439 CJT786421:CKE786439 CTP786421:CUA786439 DDL786421:DDW786439 DNH786421:DNS786439 DXD786421:DXO786439 EGZ786421:EHK786439 EQV786421:ERG786439 FAR786421:FBC786439 FKN786421:FKY786439 FUJ786421:FUU786439 GEF786421:GEQ786439 GOB786421:GOM786439 GXX786421:GYI786439 HHT786421:HIE786439 HRP786421:HSA786439 IBL786421:IBW786439 ILH786421:ILS786439 IVD786421:IVO786439 JEZ786421:JFK786439 JOV786421:JPG786439 JYR786421:JZC786439 KIN786421:KIY786439 KSJ786421:KSU786439 LCF786421:LCQ786439 LMB786421:LMM786439 LVX786421:LWI786439 MFT786421:MGE786439 MPP786421:MQA786439 MZL786421:MZW786439 NJH786421:NJS786439 NTD786421:NTO786439 OCZ786421:ODK786439 OMV786421:ONG786439 OWR786421:OXC786439 PGN786421:PGY786439 PQJ786421:PQU786439 QAF786421:QAQ786439 QKB786421:QKM786439 QTX786421:QUI786439 RDT786421:REE786439 RNP786421:ROA786439 RXL786421:RXW786439 SHH786421:SHS786439 SRD786421:SRO786439 TAZ786421:TBK786439 TKV786421:TLG786439 TUR786421:TVC786439 UEN786421:UEY786439 UOJ786421:UOU786439 UYF786421:UYQ786439 VIB786421:VIM786439 VRX786421:VSI786439 WBT786421:WCE786439 WLP786421:WMA786439 WVL786421:WVW786439 D851957:O851975 IZ851957:JK851975 SV851957:TG851975 ACR851957:ADC851975 AMN851957:AMY851975 AWJ851957:AWU851975 BGF851957:BGQ851975 BQB851957:BQM851975 BZX851957:CAI851975 CJT851957:CKE851975 CTP851957:CUA851975 DDL851957:DDW851975 DNH851957:DNS851975 DXD851957:DXO851975 EGZ851957:EHK851975 EQV851957:ERG851975 FAR851957:FBC851975 FKN851957:FKY851975 FUJ851957:FUU851975 GEF851957:GEQ851975 GOB851957:GOM851975 GXX851957:GYI851975 HHT851957:HIE851975 HRP851957:HSA851975 IBL851957:IBW851975 ILH851957:ILS851975 IVD851957:IVO851975 JEZ851957:JFK851975 JOV851957:JPG851975 JYR851957:JZC851975 KIN851957:KIY851975 KSJ851957:KSU851975 LCF851957:LCQ851975 LMB851957:LMM851975 LVX851957:LWI851975 MFT851957:MGE851975 MPP851957:MQA851975 MZL851957:MZW851975 NJH851957:NJS851975 NTD851957:NTO851975 OCZ851957:ODK851975 OMV851957:ONG851975 OWR851957:OXC851975 PGN851957:PGY851975 PQJ851957:PQU851975 QAF851957:QAQ851975 QKB851957:QKM851975 QTX851957:QUI851975 RDT851957:REE851975 RNP851957:ROA851975 RXL851957:RXW851975 SHH851957:SHS851975 SRD851957:SRO851975 TAZ851957:TBK851975 TKV851957:TLG851975 TUR851957:TVC851975 UEN851957:UEY851975 UOJ851957:UOU851975 UYF851957:UYQ851975 VIB851957:VIM851975 VRX851957:VSI851975 WBT851957:WCE851975 WLP851957:WMA851975 WVL851957:WVW851975 D917493:O917511 IZ917493:JK917511 SV917493:TG917511 ACR917493:ADC917511 AMN917493:AMY917511 AWJ917493:AWU917511 BGF917493:BGQ917511 BQB917493:BQM917511 BZX917493:CAI917511 CJT917493:CKE917511 CTP917493:CUA917511 DDL917493:DDW917511 DNH917493:DNS917511 DXD917493:DXO917511 EGZ917493:EHK917511 EQV917493:ERG917511 FAR917493:FBC917511 FKN917493:FKY917511 FUJ917493:FUU917511 GEF917493:GEQ917511 GOB917493:GOM917511 GXX917493:GYI917511 HHT917493:HIE917511 HRP917493:HSA917511 IBL917493:IBW917511 ILH917493:ILS917511 IVD917493:IVO917511 JEZ917493:JFK917511 JOV917493:JPG917511 JYR917493:JZC917511 KIN917493:KIY917511 KSJ917493:KSU917511 LCF917493:LCQ917511 LMB917493:LMM917511 LVX917493:LWI917511 MFT917493:MGE917511 MPP917493:MQA917511 MZL917493:MZW917511 NJH917493:NJS917511 NTD917493:NTO917511 OCZ917493:ODK917511 OMV917493:ONG917511 OWR917493:OXC917511 PGN917493:PGY917511 PQJ917493:PQU917511 QAF917493:QAQ917511 QKB917493:QKM917511 QTX917493:QUI917511 RDT917493:REE917511 RNP917493:ROA917511 RXL917493:RXW917511 SHH917493:SHS917511 SRD917493:SRO917511 TAZ917493:TBK917511 TKV917493:TLG917511 TUR917493:TVC917511 UEN917493:UEY917511 UOJ917493:UOU917511 UYF917493:UYQ917511 VIB917493:VIM917511 VRX917493:VSI917511 WBT917493:WCE917511 WLP917493:WMA917511 WVL917493:WVW917511 D983029:O983047 IZ983029:JK983047 SV983029:TG983047 ACR983029:ADC983047 AMN983029:AMY983047 AWJ983029:AWU983047 BGF983029:BGQ983047 BQB983029:BQM983047 BZX983029:CAI983047 CJT983029:CKE983047 CTP983029:CUA983047 DDL983029:DDW983047 DNH983029:DNS983047 DXD983029:DXO983047 EGZ983029:EHK983047 EQV983029:ERG983047 FAR983029:FBC983047 FKN983029:FKY983047 FUJ983029:FUU983047 GEF983029:GEQ983047 GOB983029:GOM983047 GXX983029:GYI983047 HHT983029:HIE983047 HRP983029:HSA983047 IBL983029:IBW983047 ILH983029:ILS983047 IVD983029:IVO983047 JEZ983029:JFK983047 JOV983029:JPG983047 JYR983029:JZC983047 KIN983029:KIY983047 KSJ983029:KSU983047 LCF983029:LCQ983047 LMB983029:LMM983047 LVX983029:LWI983047 MFT983029:MGE983047 MPP983029:MQA983047 MZL983029:MZW983047 NJH983029:NJS983047 NTD983029:NTO983047 OCZ983029:ODK983047 OMV983029:ONG983047 OWR983029:OXC983047 PGN983029:PGY983047 PQJ983029:PQU983047 QAF983029:QAQ983047 QKB983029:QKM983047 QTX983029:QUI983047 RDT983029:REE983047 RNP983029:ROA983047 RXL983029:RXW983047 SHH983029:SHS983047 SRD983029:SRO983047 TAZ983029:TBK983047 TKV983029:TLG983047 TUR983029:TVC983047 UEN983029:UEY983047 UOJ983029:UOU983047 UYF983029:UYQ983047 VIB983029:VIM983047 VRX983029:VSI983047 WBT983029:WCE983047 WLP983029:WMA983047 WVL983029:WVW983047 D18:O18 JR12:KC30 TN12:TY30 ADJ12:ADU30 ANF12:ANQ30 AXB12:AXM30 BGX12:BHI30 BQT12:BRE30 CAP12:CBA30 CKL12:CKW30 CUH12:CUS30 DED12:DEO30 DNZ12:DOK30 DXV12:DYG30 EHR12:EIC30 ERN12:ERY30 FBJ12:FBU30 FLF12:FLQ30 FVB12:FVM30 GEX12:GFI30 GOT12:GPE30 GYP12:GZA30 HIL12:HIW30 HSH12:HSS30 ICD12:ICO30 ILZ12:IMK30 IVV12:IWG30 JFR12:JGC30 JPN12:JPY30 JZJ12:JZU30 KJF12:KJQ30 KTB12:KTM30 LCX12:LDI30 LMT12:LNE30 LWP12:LXA30 MGL12:MGW30 MQH12:MQS30 NAD12:NAO30 NJZ12:NKK30 NTV12:NUG30 ODR12:OEC30 ONN12:ONY30 OXJ12:OXU30 PHF12:PHQ30 PRB12:PRM30 QAX12:QBI30 QKT12:QLE30 QUP12:QVA30 REL12:REW30 ROH12:ROS30 RYD12:RYO30 SHZ12:SIK30 SRV12:SSG30 TBR12:TCC30 TLN12:TLY30 TVJ12:TVU30 UFF12:UFQ30 UPB12:UPM30 UYX12:UZI30 VIT12:VJE30 VSP12:VTA30 WCL12:WCW30 WMH12:WMS30 WWD12:WWO30 V65525:AG65543 JR65525:KC65543 TN65525:TY65543 ADJ65525:ADU65543 ANF65525:ANQ65543 AXB65525:AXM65543 BGX65525:BHI65543 BQT65525:BRE65543 CAP65525:CBA65543 CKL65525:CKW65543 CUH65525:CUS65543 DED65525:DEO65543 DNZ65525:DOK65543 DXV65525:DYG65543 EHR65525:EIC65543 ERN65525:ERY65543 FBJ65525:FBU65543 FLF65525:FLQ65543 FVB65525:FVM65543 GEX65525:GFI65543 GOT65525:GPE65543 GYP65525:GZA65543 HIL65525:HIW65543 HSH65525:HSS65543 ICD65525:ICO65543 ILZ65525:IMK65543 IVV65525:IWG65543 JFR65525:JGC65543 JPN65525:JPY65543 JZJ65525:JZU65543 KJF65525:KJQ65543 KTB65525:KTM65543 LCX65525:LDI65543 LMT65525:LNE65543 LWP65525:LXA65543 MGL65525:MGW65543 MQH65525:MQS65543 NAD65525:NAO65543 NJZ65525:NKK65543 NTV65525:NUG65543 ODR65525:OEC65543 ONN65525:ONY65543 OXJ65525:OXU65543 PHF65525:PHQ65543 PRB65525:PRM65543 QAX65525:QBI65543 QKT65525:QLE65543 QUP65525:QVA65543 REL65525:REW65543 ROH65525:ROS65543 RYD65525:RYO65543 SHZ65525:SIK65543 SRV65525:SSG65543 TBR65525:TCC65543 TLN65525:TLY65543 TVJ65525:TVU65543 UFF65525:UFQ65543 UPB65525:UPM65543 UYX65525:UZI65543 VIT65525:VJE65543 VSP65525:VTA65543 WCL65525:WCW65543 WMH65525:WMS65543 WWD65525:WWO65543 V131061:AG131079 JR131061:KC131079 TN131061:TY131079 ADJ131061:ADU131079 ANF131061:ANQ131079 AXB131061:AXM131079 BGX131061:BHI131079 BQT131061:BRE131079 CAP131061:CBA131079 CKL131061:CKW131079 CUH131061:CUS131079 DED131061:DEO131079 DNZ131061:DOK131079 DXV131061:DYG131079 EHR131061:EIC131079 ERN131061:ERY131079 FBJ131061:FBU131079 FLF131061:FLQ131079 FVB131061:FVM131079 GEX131061:GFI131079 GOT131061:GPE131079 GYP131061:GZA131079 HIL131061:HIW131079 HSH131061:HSS131079 ICD131061:ICO131079 ILZ131061:IMK131079 IVV131061:IWG131079 JFR131061:JGC131079 JPN131061:JPY131079 JZJ131061:JZU131079 KJF131061:KJQ131079 KTB131061:KTM131079 LCX131061:LDI131079 LMT131061:LNE131079 LWP131061:LXA131079 MGL131061:MGW131079 MQH131061:MQS131079 NAD131061:NAO131079 NJZ131061:NKK131079 NTV131061:NUG131079 ODR131061:OEC131079 ONN131061:ONY131079 OXJ131061:OXU131079 PHF131061:PHQ131079 PRB131061:PRM131079 QAX131061:QBI131079 QKT131061:QLE131079 QUP131061:QVA131079 REL131061:REW131079 ROH131061:ROS131079 RYD131061:RYO131079 SHZ131061:SIK131079 SRV131061:SSG131079 TBR131061:TCC131079 TLN131061:TLY131079 TVJ131061:TVU131079 UFF131061:UFQ131079 UPB131061:UPM131079 UYX131061:UZI131079 VIT131061:VJE131079 VSP131061:VTA131079 WCL131061:WCW131079 WMH131061:WMS131079 WWD131061:WWO131079 V196597:AG196615 JR196597:KC196615 TN196597:TY196615 ADJ196597:ADU196615 ANF196597:ANQ196615 AXB196597:AXM196615 BGX196597:BHI196615 BQT196597:BRE196615 CAP196597:CBA196615 CKL196597:CKW196615 CUH196597:CUS196615 DED196597:DEO196615 DNZ196597:DOK196615 DXV196597:DYG196615 EHR196597:EIC196615 ERN196597:ERY196615 FBJ196597:FBU196615 FLF196597:FLQ196615 FVB196597:FVM196615 GEX196597:GFI196615 GOT196597:GPE196615 GYP196597:GZA196615 HIL196597:HIW196615 HSH196597:HSS196615 ICD196597:ICO196615 ILZ196597:IMK196615 IVV196597:IWG196615 JFR196597:JGC196615 JPN196597:JPY196615 JZJ196597:JZU196615 KJF196597:KJQ196615 KTB196597:KTM196615 LCX196597:LDI196615 LMT196597:LNE196615 LWP196597:LXA196615 MGL196597:MGW196615 MQH196597:MQS196615 NAD196597:NAO196615 NJZ196597:NKK196615 NTV196597:NUG196615 ODR196597:OEC196615 ONN196597:ONY196615 OXJ196597:OXU196615 PHF196597:PHQ196615 PRB196597:PRM196615 QAX196597:QBI196615 QKT196597:QLE196615 QUP196597:QVA196615 REL196597:REW196615 ROH196597:ROS196615 RYD196597:RYO196615 SHZ196597:SIK196615 SRV196597:SSG196615 TBR196597:TCC196615 TLN196597:TLY196615 TVJ196597:TVU196615 UFF196597:UFQ196615 UPB196597:UPM196615 UYX196597:UZI196615 VIT196597:VJE196615 VSP196597:VTA196615 WCL196597:WCW196615 WMH196597:WMS196615 WWD196597:WWO196615 V262133:AG262151 JR262133:KC262151 TN262133:TY262151 ADJ262133:ADU262151 ANF262133:ANQ262151 AXB262133:AXM262151 BGX262133:BHI262151 BQT262133:BRE262151 CAP262133:CBA262151 CKL262133:CKW262151 CUH262133:CUS262151 DED262133:DEO262151 DNZ262133:DOK262151 DXV262133:DYG262151 EHR262133:EIC262151 ERN262133:ERY262151 FBJ262133:FBU262151 FLF262133:FLQ262151 FVB262133:FVM262151 GEX262133:GFI262151 GOT262133:GPE262151 GYP262133:GZA262151 HIL262133:HIW262151 HSH262133:HSS262151 ICD262133:ICO262151 ILZ262133:IMK262151 IVV262133:IWG262151 JFR262133:JGC262151 JPN262133:JPY262151 JZJ262133:JZU262151 KJF262133:KJQ262151 KTB262133:KTM262151 LCX262133:LDI262151 LMT262133:LNE262151 LWP262133:LXA262151 MGL262133:MGW262151 MQH262133:MQS262151 NAD262133:NAO262151 NJZ262133:NKK262151 NTV262133:NUG262151 ODR262133:OEC262151 ONN262133:ONY262151 OXJ262133:OXU262151 PHF262133:PHQ262151 PRB262133:PRM262151 QAX262133:QBI262151 QKT262133:QLE262151 QUP262133:QVA262151 REL262133:REW262151 ROH262133:ROS262151 RYD262133:RYO262151 SHZ262133:SIK262151 SRV262133:SSG262151 TBR262133:TCC262151 TLN262133:TLY262151 TVJ262133:TVU262151 UFF262133:UFQ262151 UPB262133:UPM262151 UYX262133:UZI262151 VIT262133:VJE262151 VSP262133:VTA262151 WCL262133:WCW262151 WMH262133:WMS262151 WWD262133:WWO262151 V327669:AG327687 JR327669:KC327687 TN327669:TY327687 ADJ327669:ADU327687 ANF327669:ANQ327687 AXB327669:AXM327687 BGX327669:BHI327687 BQT327669:BRE327687 CAP327669:CBA327687 CKL327669:CKW327687 CUH327669:CUS327687 DED327669:DEO327687 DNZ327669:DOK327687 DXV327669:DYG327687 EHR327669:EIC327687 ERN327669:ERY327687 FBJ327669:FBU327687 FLF327669:FLQ327687 FVB327669:FVM327687 GEX327669:GFI327687 GOT327669:GPE327687 GYP327669:GZA327687 HIL327669:HIW327687 HSH327669:HSS327687 ICD327669:ICO327687 ILZ327669:IMK327687 IVV327669:IWG327687 JFR327669:JGC327687 JPN327669:JPY327687 JZJ327669:JZU327687 KJF327669:KJQ327687 KTB327669:KTM327687 LCX327669:LDI327687 LMT327669:LNE327687 LWP327669:LXA327687 MGL327669:MGW327687 MQH327669:MQS327687 NAD327669:NAO327687 NJZ327669:NKK327687 NTV327669:NUG327687 ODR327669:OEC327687 ONN327669:ONY327687 OXJ327669:OXU327687 PHF327669:PHQ327687 PRB327669:PRM327687 QAX327669:QBI327687 QKT327669:QLE327687 QUP327669:QVA327687 REL327669:REW327687 ROH327669:ROS327687 RYD327669:RYO327687 SHZ327669:SIK327687 SRV327669:SSG327687 TBR327669:TCC327687 TLN327669:TLY327687 TVJ327669:TVU327687 UFF327669:UFQ327687 UPB327669:UPM327687 UYX327669:UZI327687 VIT327669:VJE327687 VSP327669:VTA327687 WCL327669:WCW327687 WMH327669:WMS327687 WWD327669:WWO327687 V393205:AG393223 JR393205:KC393223 TN393205:TY393223 ADJ393205:ADU393223 ANF393205:ANQ393223 AXB393205:AXM393223 BGX393205:BHI393223 BQT393205:BRE393223 CAP393205:CBA393223 CKL393205:CKW393223 CUH393205:CUS393223 DED393205:DEO393223 DNZ393205:DOK393223 DXV393205:DYG393223 EHR393205:EIC393223 ERN393205:ERY393223 FBJ393205:FBU393223 FLF393205:FLQ393223 FVB393205:FVM393223 GEX393205:GFI393223 GOT393205:GPE393223 GYP393205:GZA393223 HIL393205:HIW393223 HSH393205:HSS393223 ICD393205:ICO393223 ILZ393205:IMK393223 IVV393205:IWG393223 JFR393205:JGC393223 JPN393205:JPY393223 JZJ393205:JZU393223 KJF393205:KJQ393223 KTB393205:KTM393223 LCX393205:LDI393223 LMT393205:LNE393223 LWP393205:LXA393223 MGL393205:MGW393223 MQH393205:MQS393223 NAD393205:NAO393223 NJZ393205:NKK393223 NTV393205:NUG393223 ODR393205:OEC393223 ONN393205:ONY393223 OXJ393205:OXU393223 PHF393205:PHQ393223 PRB393205:PRM393223 QAX393205:QBI393223 QKT393205:QLE393223 QUP393205:QVA393223 REL393205:REW393223 ROH393205:ROS393223 RYD393205:RYO393223 SHZ393205:SIK393223 SRV393205:SSG393223 TBR393205:TCC393223 TLN393205:TLY393223 TVJ393205:TVU393223 UFF393205:UFQ393223 UPB393205:UPM393223 UYX393205:UZI393223 VIT393205:VJE393223 VSP393205:VTA393223 WCL393205:WCW393223 WMH393205:WMS393223 WWD393205:WWO393223 V458741:AG458759 JR458741:KC458759 TN458741:TY458759 ADJ458741:ADU458759 ANF458741:ANQ458759 AXB458741:AXM458759 BGX458741:BHI458759 BQT458741:BRE458759 CAP458741:CBA458759 CKL458741:CKW458759 CUH458741:CUS458759 DED458741:DEO458759 DNZ458741:DOK458759 DXV458741:DYG458759 EHR458741:EIC458759 ERN458741:ERY458759 FBJ458741:FBU458759 FLF458741:FLQ458759 FVB458741:FVM458759 GEX458741:GFI458759 GOT458741:GPE458759 GYP458741:GZA458759 HIL458741:HIW458759 HSH458741:HSS458759 ICD458741:ICO458759 ILZ458741:IMK458759 IVV458741:IWG458759 JFR458741:JGC458759 JPN458741:JPY458759 JZJ458741:JZU458759 KJF458741:KJQ458759 KTB458741:KTM458759 LCX458741:LDI458759 LMT458741:LNE458759 LWP458741:LXA458759 MGL458741:MGW458759 MQH458741:MQS458759 NAD458741:NAO458759 NJZ458741:NKK458759 NTV458741:NUG458759 ODR458741:OEC458759 ONN458741:ONY458759 OXJ458741:OXU458759 PHF458741:PHQ458759 PRB458741:PRM458759 QAX458741:QBI458759 QKT458741:QLE458759 QUP458741:QVA458759 REL458741:REW458759 ROH458741:ROS458759 RYD458741:RYO458759 SHZ458741:SIK458759 SRV458741:SSG458759 TBR458741:TCC458759 TLN458741:TLY458759 TVJ458741:TVU458759 UFF458741:UFQ458759 UPB458741:UPM458759 UYX458741:UZI458759 VIT458741:VJE458759 VSP458741:VTA458759 WCL458741:WCW458759 WMH458741:WMS458759 WWD458741:WWO458759 V524277:AG524295 JR524277:KC524295 TN524277:TY524295 ADJ524277:ADU524295 ANF524277:ANQ524295 AXB524277:AXM524295 BGX524277:BHI524295 BQT524277:BRE524295 CAP524277:CBA524295 CKL524277:CKW524295 CUH524277:CUS524295 DED524277:DEO524295 DNZ524277:DOK524295 DXV524277:DYG524295 EHR524277:EIC524295 ERN524277:ERY524295 FBJ524277:FBU524295 FLF524277:FLQ524295 FVB524277:FVM524295 GEX524277:GFI524295 GOT524277:GPE524295 GYP524277:GZA524295 HIL524277:HIW524295 HSH524277:HSS524295 ICD524277:ICO524295 ILZ524277:IMK524295 IVV524277:IWG524295 JFR524277:JGC524295 JPN524277:JPY524295 JZJ524277:JZU524295 KJF524277:KJQ524295 KTB524277:KTM524295 LCX524277:LDI524295 LMT524277:LNE524295 LWP524277:LXA524295 MGL524277:MGW524295 MQH524277:MQS524295 NAD524277:NAO524295 NJZ524277:NKK524295 NTV524277:NUG524295 ODR524277:OEC524295 ONN524277:ONY524295 OXJ524277:OXU524295 PHF524277:PHQ524295 PRB524277:PRM524295 QAX524277:QBI524295 QKT524277:QLE524295 QUP524277:QVA524295 REL524277:REW524295 ROH524277:ROS524295 RYD524277:RYO524295 SHZ524277:SIK524295 SRV524277:SSG524295 TBR524277:TCC524295 TLN524277:TLY524295 TVJ524277:TVU524295 UFF524277:UFQ524295 UPB524277:UPM524295 UYX524277:UZI524295 VIT524277:VJE524295 VSP524277:VTA524295 WCL524277:WCW524295 WMH524277:WMS524295 WWD524277:WWO524295 V589813:AG589831 JR589813:KC589831 TN589813:TY589831 ADJ589813:ADU589831 ANF589813:ANQ589831 AXB589813:AXM589831 BGX589813:BHI589831 BQT589813:BRE589831 CAP589813:CBA589831 CKL589813:CKW589831 CUH589813:CUS589831 DED589813:DEO589831 DNZ589813:DOK589831 DXV589813:DYG589831 EHR589813:EIC589831 ERN589813:ERY589831 FBJ589813:FBU589831 FLF589813:FLQ589831 FVB589813:FVM589831 GEX589813:GFI589831 GOT589813:GPE589831 GYP589813:GZA589831 HIL589813:HIW589831 HSH589813:HSS589831 ICD589813:ICO589831 ILZ589813:IMK589831 IVV589813:IWG589831 JFR589813:JGC589831 JPN589813:JPY589831 JZJ589813:JZU589831 KJF589813:KJQ589831 KTB589813:KTM589831 LCX589813:LDI589831 LMT589813:LNE589831 LWP589813:LXA589831 MGL589813:MGW589831 MQH589813:MQS589831 NAD589813:NAO589831 NJZ589813:NKK589831 NTV589813:NUG589831 ODR589813:OEC589831 ONN589813:ONY589831 OXJ589813:OXU589831 PHF589813:PHQ589831 PRB589813:PRM589831 QAX589813:QBI589831 QKT589813:QLE589831 QUP589813:QVA589831 REL589813:REW589831 ROH589813:ROS589831 RYD589813:RYO589831 SHZ589813:SIK589831 SRV589813:SSG589831 TBR589813:TCC589831 TLN589813:TLY589831 TVJ589813:TVU589831 UFF589813:UFQ589831 UPB589813:UPM589831 UYX589813:UZI589831 VIT589813:VJE589831 VSP589813:VTA589831 WCL589813:WCW589831 WMH589813:WMS589831 WWD589813:WWO589831 V655349:AG655367 JR655349:KC655367 TN655349:TY655367 ADJ655349:ADU655367 ANF655349:ANQ655367 AXB655349:AXM655367 BGX655349:BHI655367 BQT655349:BRE655367 CAP655349:CBA655367 CKL655349:CKW655367 CUH655349:CUS655367 DED655349:DEO655367 DNZ655349:DOK655367 DXV655349:DYG655367 EHR655349:EIC655367 ERN655349:ERY655367 FBJ655349:FBU655367 FLF655349:FLQ655367 FVB655349:FVM655367 GEX655349:GFI655367 GOT655349:GPE655367 GYP655349:GZA655367 HIL655349:HIW655367 HSH655349:HSS655367 ICD655349:ICO655367 ILZ655349:IMK655367 IVV655349:IWG655367 JFR655349:JGC655367 JPN655349:JPY655367 JZJ655349:JZU655367 KJF655349:KJQ655367 KTB655349:KTM655367 LCX655349:LDI655367 LMT655349:LNE655367 LWP655349:LXA655367 MGL655349:MGW655367 MQH655349:MQS655367 NAD655349:NAO655367 NJZ655349:NKK655367 NTV655349:NUG655367 ODR655349:OEC655367 ONN655349:ONY655367 OXJ655349:OXU655367 PHF655349:PHQ655367 PRB655349:PRM655367 QAX655349:QBI655367 QKT655349:QLE655367 QUP655349:QVA655367 REL655349:REW655367 ROH655349:ROS655367 RYD655349:RYO655367 SHZ655349:SIK655367 SRV655349:SSG655367 TBR655349:TCC655367 TLN655349:TLY655367 TVJ655349:TVU655367 UFF655349:UFQ655367 UPB655349:UPM655367 UYX655349:UZI655367 VIT655349:VJE655367 VSP655349:VTA655367 WCL655349:WCW655367 WMH655349:WMS655367 WWD655349:WWO655367 V720885:AG720903 JR720885:KC720903 TN720885:TY720903 ADJ720885:ADU720903 ANF720885:ANQ720903 AXB720885:AXM720903 BGX720885:BHI720903 BQT720885:BRE720903 CAP720885:CBA720903 CKL720885:CKW720903 CUH720885:CUS720903 DED720885:DEO720903 DNZ720885:DOK720903 DXV720885:DYG720903 EHR720885:EIC720903 ERN720885:ERY720903 FBJ720885:FBU720903 FLF720885:FLQ720903 FVB720885:FVM720903 GEX720885:GFI720903 GOT720885:GPE720903 GYP720885:GZA720903 HIL720885:HIW720903 HSH720885:HSS720903 ICD720885:ICO720903 ILZ720885:IMK720903 IVV720885:IWG720903 JFR720885:JGC720903 JPN720885:JPY720903 JZJ720885:JZU720903 KJF720885:KJQ720903 KTB720885:KTM720903 LCX720885:LDI720903 LMT720885:LNE720903 LWP720885:LXA720903 MGL720885:MGW720903 MQH720885:MQS720903 NAD720885:NAO720903 NJZ720885:NKK720903 NTV720885:NUG720903 ODR720885:OEC720903 ONN720885:ONY720903 OXJ720885:OXU720903 PHF720885:PHQ720903 PRB720885:PRM720903 QAX720885:QBI720903 QKT720885:QLE720903 QUP720885:QVA720903 REL720885:REW720903 ROH720885:ROS720903 RYD720885:RYO720903 SHZ720885:SIK720903 SRV720885:SSG720903 TBR720885:TCC720903 TLN720885:TLY720903 TVJ720885:TVU720903 UFF720885:UFQ720903 UPB720885:UPM720903 UYX720885:UZI720903 VIT720885:VJE720903 VSP720885:VTA720903 WCL720885:WCW720903 WMH720885:WMS720903 WWD720885:WWO720903 V786421:AG786439 JR786421:KC786439 TN786421:TY786439 ADJ786421:ADU786439 ANF786421:ANQ786439 AXB786421:AXM786439 BGX786421:BHI786439 BQT786421:BRE786439 CAP786421:CBA786439 CKL786421:CKW786439 CUH786421:CUS786439 DED786421:DEO786439 DNZ786421:DOK786439 DXV786421:DYG786439 EHR786421:EIC786439 ERN786421:ERY786439 FBJ786421:FBU786439 FLF786421:FLQ786439 FVB786421:FVM786439 GEX786421:GFI786439 GOT786421:GPE786439 GYP786421:GZA786439 HIL786421:HIW786439 HSH786421:HSS786439 ICD786421:ICO786439 ILZ786421:IMK786439 IVV786421:IWG786439 JFR786421:JGC786439 JPN786421:JPY786439 JZJ786421:JZU786439 KJF786421:KJQ786439 KTB786421:KTM786439 LCX786421:LDI786439 LMT786421:LNE786439 LWP786421:LXA786439 MGL786421:MGW786439 MQH786421:MQS786439 NAD786421:NAO786439 NJZ786421:NKK786439 NTV786421:NUG786439 ODR786421:OEC786439 ONN786421:ONY786439 OXJ786421:OXU786439 PHF786421:PHQ786439 PRB786421:PRM786439 QAX786421:QBI786439 QKT786421:QLE786439 QUP786421:QVA786439 REL786421:REW786439 ROH786421:ROS786439 RYD786421:RYO786439 SHZ786421:SIK786439 SRV786421:SSG786439 TBR786421:TCC786439 TLN786421:TLY786439 TVJ786421:TVU786439 UFF786421:UFQ786439 UPB786421:UPM786439 UYX786421:UZI786439 VIT786421:VJE786439 VSP786421:VTA786439 WCL786421:WCW786439 WMH786421:WMS786439 WWD786421:WWO786439 V851957:AG851975 JR851957:KC851975 TN851957:TY851975 ADJ851957:ADU851975 ANF851957:ANQ851975 AXB851957:AXM851975 BGX851957:BHI851975 BQT851957:BRE851975 CAP851957:CBA851975 CKL851957:CKW851975 CUH851957:CUS851975 DED851957:DEO851975 DNZ851957:DOK851975 DXV851957:DYG851975 EHR851957:EIC851975 ERN851957:ERY851975 FBJ851957:FBU851975 FLF851957:FLQ851975 FVB851957:FVM851975 GEX851957:GFI851975 GOT851957:GPE851975 GYP851957:GZA851975 HIL851957:HIW851975 HSH851957:HSS851975 ICD851957:ICO851975 ILZ851957:IMK851975 IVV851957:IWG851975 JFR851957:JGC851975 JPN851957:JPY851975 JZJ851957:JZU851975 KJF851957:KJQ851975 KTB851957:KTM851975 LCX851957:LDI851975 LMT851957:LNE851975 LWP851957:LXA851975 MGL851957:MGW851975 MQH851957:MQS851975 NAD851957:NAO851975 NJZ851957:NKK851975 NTV851957:NUG851975 ODR851957:OEC851975 ONN851957:ONY851975 OXJ851957:OXU851975 PHF851957:PHQ851975 PRB851957:PRM851975 QAX851957:QBI851975 QKT851957:QLE851975 QUP851957:QVA851975 REL851957:REW851975 ROH851957:ROS851975 RYD851957:RYO851975 SHZ851957:SIK851975 SRV851957:SSG851975 TBR851957:TCC851975 TLN851957:TLY851975 TVJ851957:TVU851975 UFF851957:UFQ851975 UPB851957:UPM851975 UYX851957:UZI851975 VIT851957:VJE851975 VSP851957:VTA851975 WCL851957:WCW851975 WMH851957:WMS851975 WWD851957:WWO851975 V917493:AG917511 JR917493:KC917511 TN917493:TY917511 ADJ917493:ADU917511 ANF917493:ANQ917511 AXB917493:AXM917511 BGX917493:BHI917511 BQT917493:BRE917511 CAP917493:CBA917511 CKL917493:CKW917511 CUH917493:CUS917511 DED917493:DEO917511 DNZ917493:DOK917511 DXV917493:DYG917511 EHR917493:EIC917511 ERN917493:ERY917511 FBJ917493:FBU917511 FLF917493:FLQ917511 FVB917493:FVM917511 GEX917493:GFI917511 GOT917493:GPE917511 GYP917493:GZA917511 HIL917493:HIW917511 HSH917493:HSS917511 ICD917493:ICO917511 ILZ917493:IMK917511 IVV917493:IWG917511 JFR917493:JGC917511 JPN917493:JPY917511 JZJ917493:JZU917511 KJF917493:KJQ917511 KTB917493:KTM917511 LCX917493:LDI917511 LMT917493:LNE917511 LWP917493:LXA917511 MGL917493:MGW917511 MQH917493:MQS917511 NAD917493:NAO917511 NJZ917493:NKK917511 NTV917493:NUG917511 ODR917493:OEC917511 ONN917493:ONY917511 OXJ917493:OXU917511 PHF917493:PHQ917511 PRB917493:PRM917511 QAX917493:QBI917511 QKT917493:QLE917511 QUP917493:QVA917511 REL917493:REW917511 ROH917493:ROS917511 RYD917493:RYO917511 SHZ917493:SIK917511 SRV917493:SSG917511 TBR917493:TCC917511 TLN917493:TLY917511 TVJ917493:TVU917511 UFF917493:UFQ917511 UPB917493:UPM917511 UYX917493:UZI917511 VIT917493:VJE917511 VSP917493:VTA917511 WCL917493:WCW917511 WMH917493:WMS917511 WWD917493:WWO917511 V983029:AG983047 JR983029:KC983047 TN983029:TY983047 ADJ983029:ADU983047 ANF983029:ANQ983047 AXB983029:AXM983047 BGX983029:BHI983047 BQT983029:BRE983047 CAP983029:CBA983047 CKL983029:CKW983047 CUH983029:CUS983047 DED983029:DEO983047 DNZ983029:DOK983047 DXV983029:DYG983047 EHR983029:EIC983047 ERN983029:ERY983047 FBJ983029:FBU983047 FLF983029:FLQ983047 FVB983029:FVM983047 GEX983029:GFI983047 GOT983029:GPE983047 GYP983029:GZA983047 HIL983029:HIW983047 HSH983029:HSS983047 ICD983029:ICO983047 ILZ983029:IMK983047 IVV983029:IWG983047 JFR983029:JGC983047 JPN983029:JPY983047 JZJ983029:JZU983047 KJF983029:KJQ983047 KTB983029:KTM983047 LCX983029:LDI983047 LMT983029:LNE983047 LWP983029:LXA983047 MGL983029:MGW983047 MQH983029:MQS983047 NAD983029:NAO983047 NJZ983029:NKK983047 NTV983029:NUG983047 ODR983029:OEC983047 ONN983029:ONY983047 OXJ983029:OXU983047 PHF983029:PHQ983047 PRB983029:PRM983047 QAX983029:QBI983047 QKT983029:QLE983047 QUP983029:QVA983047 REL983029:REW983047 ROH983029:ROS983047 RYD983029:RYO983047 SHZ983029:SIK983047 SRV983029:SSG983047 TBR983029:TCC983047 TLN983029:TLY983047 TVJ983029:TVU983047 UFF983029:UFQ983047 UPB983029:UPM983047 UYX983029:UZI983047 VIT983029:VJE983047 VSP983029:VTA983047 WCL983029:WCW983047 WMH983029:WMS983047 WWD983029:WWO983047 D44:O44 KJ12:KU30 UF12:UQ30 AEB12:AEM30 ANX12:AOI30 AXT12:AYE30 BHP12:BIA30 BRL12:BRW30 CBH12:CBS30 CLD12:CLO30 CUZ12:CVK30 DEV12:DFG30 DOR12:DPC30 DYN12:DYY30 EIJ12:EIU30 ESF12:ESQ30 FCB12:FCM30 FLX12:FMI30 FVT12:FWE30 GFP12:GGA30 GPL12:GPW30 GZH12:GZS30 HJD12:HJO30 HSZ12:HTK30 ICV12:IDG30 IMR12:INC30 IWN12:IWY30 JGJ12:JGU30 JQF12:JQQ30 KAB12:KAM30 KJX12:KKI30 KTT12:KUE30 LDP12:LEA30 LNL12:LNW30 LXH12:LXS30 MHD12:MHO30 MQZ12:MRK30 NAV12:NBG30 NKR12:NLC30 NUN12:NUY30 OEJ12:OEU30 OOF12:OOQ30 OYB12:OYM30 PHX12:PII30 PRT12:PSE30 QBP12:QCA30 QLL12:QLW30 QVH12:QVS30 RFD12:RFO30 ROZ12:RPK30 RYV12:RZG30 SIR12:SJC30 SSN12:SSY30 TCJ12:TCU30 TMF12:TMQ30 TWB12:TWM30 UFX12:UGI30 UPT12:UQE30 UZP12:VAA30 VJL12:VJW30 VTH12:VTS30 WDD12:WDO30 WMZ12:WNK30 WWV12:WXG30 AN65525:AY65543 KJ65525:KU65543 UF65525:UQ65543 AEB65525:AEM65543 ANX65525:AOI65543 AXT65525:AYE65543 BHP65525:BIA65543 BRL65525:BRW65543 CBH65525:CBS65543 CLD65525:CLO65543 CUZ65525:CVK65543 DEV65525:DFG65543 DOR65525:DPC65543 DYN65525:DYY65543 EIJ65525:EIU65543 ESF65525:ESQ65543 FCB65525:FCM65543 FLX65525:FMI65543 FVT65525:FWE65543 GFP65525:GGA65543 GPL65525:GPW65543 GZH65525:GZS65543 HJD65525:HJO65543 HSZ65525:HTK65543 ICV65525:IDG65543 IMR65525:INC65543 IWN65525:IWY65543 JGJ65525:JGU65543 JQF65525:JQQ65543 KAB65525:KAM65543 KJX65525:KKI65543 KTT65525:KUE65543 LDP65525:LEA65543 LNL65525:LNW65543 LXH65525:LXS65543 MHD65525:MHO65543 MQZ65525:MRK65543 NAV65525:NBG65543 NKR65525:NLC65543 NUN65525:NUY65543 OEJ65525:OEU65543 OOF65525:OOQ65543 OYB65525:OYM65543 PHX65525:PII65543 PRT65525:PSE65543 QBP65525:QCA65543 QLL65525:QLW65543 QVH65525:QVS65543 RFD65525:RFO65543 ROZ65525:RPK65543 RYV65525:RZG65543 SIR65525:SJC65543 SSN65525:SSY65543 TCJ65525:TCU65543 TMF65525:TMQ65543 TWB65525:TWM65543 UFX65525:UGI65543 UPT65525:UQE65543 UZP65525:VAA65543 VJL65525:VJW65543 VTH65525:VTS65543 WDD65525:WDO65543 WMZ65525:WNK65543 WWV65525:WXG65543 AN131061:AY131079 KJ131061:KU131079 UF131061:UQ131079 AEB131061:AEM131079 ANX131061:AOI131079 AXT131061:AYE131079 BHP131061:BIA131079 BRL131061:BRW131079 CBH131061:CBS131079 CLD131061:CLO131079 CUZ131061:CVK131079 DEV131061:DFG131079 DOR131061:DPC131079 DYN131061:DYY131079 EIJ131061:EIU131079 ESF131061:ESQ131079 FCB131061:FCM131079 FLX131061:FMI131079 FVT131061:FWE131079 GFP131061:GGA131079 GPL131061:GPW131079 GZH131061:GZS131079 HJD131061:HJO131079 HSZ131061:HTK131079 ICV131061:IDG131079 IMR131061:INC131079 IWN131061:IWY131079 JGJ131061:JGU131079 JQF131061:JQQ131079 KAB131061:KAM131079 KJX131061:KKI131079 KTT131061:KUE131079 LDP131061:LEA131079 LNL131061:LNW131079 LXH131061:LXS131079 MHD131061:MHO131079 MQZ131061:MRK131079 NAV131061:NBG131079 NKR131061:NLC131079 NUN131061:NUY131079 OEJ131061:OEU131079 OOF131061:OOQ131079 OYB131061:OYM131079 PHX131061:PII131079 PRT131061:PSE131079 QBP131061:QCA131079 QLL131061:QLW131079 QVH131061:QVS131079 RFD131061:RFO131079 ROZ131061:RPK131079 RYV131061:RZG131079 SIR131061:SJC131079 SSN131061:SSY131079 TCJ131061:TCU131079 TMF131061:TMQ131079 TWB131061:TWM131079 UFX131061:UGI131079 UPT131061:UQE131079 UZP131061:VAA131079 VJL131061:VJW131079 VTH131061:VTS131079 WDD131061:WDO131079 WMZ131061:WNK131079 WWV131061:WXG131079 AN196597:AY196615 KJ196597:KU196615 UF196597:UQ196615 AEB196597:AEM196615 ANX196597:AOI196615 AXT196597:AYE196615 BHP196597:BIA196615 BRL196597:BRW196615 CBH196597:CBS196615 CLD196597:CLO196615 CUZ196597:CVK196615 DEV196597:DFG196615 DOR196597:DPC196615 DYN196597:DYY196615 EIJ196597:EIU196615 ESF196597:ESQ196615 FCB196597:FCM196615 FLX196597:FMI196615 FVT196597:FWE196615 GFP196597:GGA196615 GPL196597:GPW196615 GZH196597:GZS196615 HJD196597:HJO196615 HSZ196597:HTK196615 ICV196597:IDG196615 IMR196597:INC196615 IWN196597:IWY196615 JGJ196597:JGU196615 JQF196597:JQQ196615 KAB196597:KAM196615 KJX196597:KKI196615 KTT196597:KUE196615 LDP196597:LEA196615 LNL196597:LNW196615 LXH196597:LXS196615 MHD196597:MHO196615 MQZ196597:MRK196615 NAV196597:NBG196615 NKR196597:NLC196615 NUN196597:NUY196615 OEJ196597:OEU196615 OOF196597:OOQ196615 OYB196597:OYM196615 PHX196597:PII196615 PRT196597:PSE196615 QBP196597:QCA196615 QLL196597:QLW196615 QVH196597:QVS196615 RFD196597:RFO196615 ROZ196597:RPK196615 RYV196597:RZG196615 SIR196597:SJC196615 SSN196597:SSY196615 TCJ196597:TCU196615 TMF196597:TMQ196615 TWB196597:TWM196615 UFX196597:UGI196615 UPT196597:UQE196615 UZP196597:VAA196615 VJL196597:VJW196615 VTH196597:VTS196615 WDD196597:WDO196615 WMZ196597:WNK196615 WWV196597:WXG196615 AN262133:AY262151 KJ262133:KU262151 UF262133:UQ262151 AEB262133:AEM262151 ANX262133:AOI262151 AXT262133:AYE262151 BHP262133:BIA262151 BRL262133:BRW262151 CBH262133:CBS262151 CLD262133:CLO262151 CUZ262133:CVK262151 DEV262133:DFG262151 DOR262133:DPC262151 DYN262133:DYY262151 EIJ262133:EIU262151 ESF262133:ESQ262151 FCB262133:FCM262151 FLX262133:FMI262151 FVT262133:FWE262151 GFP262133:GGA262151 GPL262133:GPW262151 GZH262133:GZS262151 HJD262133:HJO262151 HSZ262133:HTK262151 ICV262133:IDG262151 IMR262133:INC262151 IWN262133:IWY262151 JGJ262133:JGU262151 JQF262133:JQQ262151 KAB262133:KAM262151 KJX262133:KKI262151 KTT262133:KUE262151 LDP262133:LEA262151 LNL262133:LNW262151 LXH262133:LXS262151 MHD262133:MHO262151 MQZ262133:MRK262151 NAV262133:NBG262151 NKR262133:NLC262151 NUN262133:NUY262151 OEJ262133:OEU262151 OOF262133:OOQ262151 OYB262133:OYM262151 PHX262133:PII262151 PRT262133:PSE262151 QBP262133:QCA262151 QLL262133:QLW262151 QVH262133:QVS262151 RFD262133:RFO262151 ROZ262133:RPK262151 RYV262133:RZG262151 SIR262133:SJC262151 SSN262133:SSY262151 TCJ262133:TCU262151 TMF262133:TMQ262151 TWB262133:TWM262151 UFX262133:UGI262151 UPT262133:UQE262151 UZP262133:VAA262151 VJL262133:VJW262151 VTH262133:VTS262151 WDD262133:WDO262151 WMZ262133:WNK262151 WWV262133:WXG262151 AN327669:AY327687 KJ327669:KU327687 UF327669:UQ327687 AEB327669:AEM327687 ANX327669:AOI327687 AXT327669:AYE327687 BHP327669:BIA327687 BRL327669:BRW327687 CBH327669:CBS327687 CLD327669:CLO327687 CUZ327669:CVK327687 DEV327669:DFG327687 DOR327669:DPC327687 DYN327669:DYY327687 EIJ327669:EIU327687 ESF327669:ESQ327687 FCB327669:FCM327687 FLX327669:FMI327687 FVT327669:FWE327687 GFP327669:GGA327687 GPL327669:GPW327687 GZH327669:GZS327687 HJD327669:HJO327687 HSZ327669:HTK327687 ICV327669:IDG327687 IMR327669:INC327687 IWN327669:IWY327687 JGJ327669:JGU327687 JQF327669:JQQ327687 KAB327669:KAM327687 KJX327669:KKI327687 KTT327669:KUE327687 LDP327669:LEA327687 LNL327669:LNW327687 LXH327669:LXS327687 MHD327669:MHO327687 MQZ327669:MRK327687 NAV327669:NBG327687 NKR327669:NLC327687 NUN327669:NUY327687 OEJ327669:OEU327687 OOF327669:OOQ327687 OYB327669:OYM327687 PHX327669:PII327687 PRT327669:PSE327687 QBP327669:QCA327687 QLL327669:QLW327687 QVH327669:QVS327687 RFD327669:RFO327687 ROZ327669:RPK327687 RYV327669:RZG327687 SIR327669:SJC327687 SSN327669:SSY327687 TCJ327669:TCU327687 TMF327669:TMQ327687 TWB327669:TWM327687 UFX327669:UGI327687 UPT327669:UQE327687 UZP327669:VAA327687 VJL327669:VJW327687 VTH327669:VTS327687 WDD327669:WDO327687 WMZ327669:WNK327687 WWV327669:WXG327687 AN393205:AY393223 KJ393205:KU393223 UF393205:UQ393223 AEB393205:AEM393223 ANX393205:AOI393223 AXT393205:AYE393223 BHP393205:BIA393223 BRL393205:BRW393223 CBH393205:CBS393223 CLD393205:CLO393223 CUZ393205:CVK393223 DEV393205:DFG393223 DOR393205:DPC393223 DYN393205:DYY393223 EIJ393205:EIU393223 ESF393205:ESQ393223 FCB393205:FCM393223 FLX393205:FMI393223 FVT393205:FWE393223 GFP393205:GGA393223 GPL393205:GPW393223 GZH393205:GZS393223 HJD393205:HJO393223 HSZ393205:HTK393223 ICV393205:IDG393223 IMR393205:INC393223 IWN393205:IWY393223 JGJ393205:JGU393223 JQF393205:JQQ393223 KAB393205:KAM393223 KJX393205:KKI393223 KTT393205:KUE393223 LDP393205:LEA393223 LNL393205:LNW393223 LXH393205:LXS393223 MHD393205:MHO393223 MQZ393205:MRK393223 NAV393205:NBG393223 NKR393205:NLC393223 NUN393205:NUY393223 OEJ393205:OEU393223 OOF393205:OOQ393223 OYB393205:OYM393223 PHX393205:PII393223 PRT393205:PSE393223 QBP393205:QCA393223 QLL393205:QLW393223 QVH393205:QVS393223 RFD393205:RFO393223 ROZ393205:RPK393223 RYV393205:RZG393223 SIR393205:SJC393223 SSN393205:SSY393223 TCJ393205:TCU393223 TMF393205:TMQ393223 TWB393205:TWM393223 UFX393205:UGI393223 UPT393205:UQE393223 UZP393205:VAA393223 VJL393205:VJW393223 VTH393205:VTS393223 WDD393205:WDO393223 WMZ393205:WNK393223 WWV393205:WXG393223 AN458741:AY458759 KJ458741:KU458759 UF458741:UQ458759 AEB458741:AEM458759 ANX458741:AOI458759 AXT458741:AYE458759 BHP458741:BIA458759 BRL458741:BRW458759 CBH458741:CBS458759 CLD458741:CLO458759 CUZ458741:CVK458759 DEV458741:DFG458759 DOR458741:DPC458759 DYN458741:DYY458759 EIJ458741:EIU458759 ESF458741:ESQ458759 FCB458741:FCM458759 FLX458741:FMI458759 FVT458741:FWE458759 GFP458741:GGA458759 GPL458741:GPW458759 GZH458741:GZS458759 HJD458741:HJO458759 HSZ458741:HTK458759 ICV458741:IDG458759 IMR458741:INC458759 IWN458741:IWY458759 JGJ458741:JGU458759 JQF458741:JQQ458759 KAB458741:KAM458759 KJX458741:KKI458759 KTT458741:KUE458759 LDP458741:LEA458759 LNL458741:LNW458759 LXH458741:LXS458759 MHD458741:MHO458759 MQZ458741:MRK458759 NAV458741:NBG458759 NKR458741:NLC458759 NUN458741:NUY458759 OEJ458741:OEU458759 OOF458741:OOQ458759 OYB458741:OYM458759 PHX458741:PII458759 PRT458741:PSE458759 QBP458741:QCA458759 QLL458741:QLW458759 QVH458741:QVS458759 RFD458741:RFO458759 ROZ458741:RPK458759 RYV458741:RZG458759 SIR458741:SJC458759 SSN458741:SSY458759 TCJ458741:TCU458759 TMF458741:TMQ458759 TWB458741:TWM458759 UFX458741:UGI458759 UPT458741:UQE458759 UZP458741:VAA458759 VJL458741:VJW458759 VTH458741:VTS458759 WDD458741:WDO458759 WMZ458741:WNK458759 WWV458741:WXG458759 AN524277:AY524295 KJ524277:KU524295 UF524277:UQ524295 AEB524277:AEM524295 ANX524277:AOI524295 AXT524277:AYE524295 BHP524277:BIA524295 BRL524277:BRW524295 CBH524277:CBS524295 CLD524277:CLO524295 CUZ524277:CVK524295 DEV524277:DFG524295 DOR524277:DPC524295 DYN524277:DYY524295 EIJ524277:EIU524295 ESF524277:ESQ524295 FCB524277:FCM524295 FLX524277:FMI524295 FVT524277:FWE524295 GFP524277:GGA524295 GPL524277:GPW524295 GZH524277:GZS524295 HJD524277:HJO524295 HSZ524277:HTK524295 ICV524277:IDG524295 IMR524277:INC524295 IWN524277:IWY524295 JGJ524277:JGU524295 JQF524277:JQQ524295 KAB524277:KAM524295 KJX524277:KKI524295 KTT524277:KUE524295 LDP524277:LEA524295 LNL524277:LNW524295 LXH524277:LXS524295 MHD524277:MHO524295 MQZ524277:MRK524295 NAV524277:NBG524295 NKR524277:NLC524295 NUN524277:NUY524295 OEJ524277:OEU524295 OOF524277:OOQ524295 OYB524277:OYM524295 PHX524277:PII524295 PRT524277:PSE524295 QBP524277:QCA524295 QLL524277:QLW524295 QVH524277:QVS524295 RFD524277:RFO524295 ROZ524277:RPK524295 RYV524277:RZG524295 SIR524277:SJC524295 SSN524277:SSY524295 TCJ524277:TCU524295 TMF524277:TMQ524295 TWB524277:TWM524295 UFX524277:UGI524295 UPT524277:UQE524295 UZP524277:VAA524295 VJL524277:VJW524295 VTH524277:VTS524295 WDD524277:WDO524295 WMZ524277:WNK524295 WWV524277:WXG524295 AN589813:AY589831 KJ589813:KU589831 UF589813:UQ589831 AEB589813:AEM589831 ANX589813:AOI589831 AXT589813:AYE589831 BHP589813:BIA589831 BRL589813:BRW589831 CBH589813:CBS589831 CLD589813:CLO589831 CUZ589813:CVK589831 DEV589813:DFG589831 DOR589813:DPC589831 DYN589813:DYY589831 EIJ589813:EIU589831 ESF589813:ESQ589831 FCB589813:FCM589831 FLX589813:FMI589831 FVT589813:FWE589831 GFP589813:GGA589831 GPL589813:GPW589831 GZH589813:GZS589831 HJD589813:HJO589831 HSZ589813:HTK589831 ICV589813:IDG589831 IMR589813:INC589831 IWN589813:IWY589831 JGJ589813:JGU589831 JQF589813:JQQ589831 KAB589813:KAM589831 KJX589813:KKI589831 KTT589813:KUE589831 LDP589813:LEA589831 LNL589813:LNW589831 LXH589813:LXS589831 MHD589813:MHO589831 MQZ589813:MRK589831 NAV589813:NBG589831 NKR589813:NLC589831 NUN589813:NUY589831 OEJ589813:OEU589831 OOF589813:OOQ589831 OYB589813:OYM589831 PHX589813:PII589831 PRT589813:PSE589831 QBP589813:QCA589831 QLL589813:QLW589831 QVH589813:QVS589831 RFD589813:RFO589831 ROZ589813:RPK589831 RYV589813:RZG589831 SIR589813:SJC589831 SSN589813:SSY589831 TCJ589813:TCU589831 TMF589813:TMQ589831 TWB589813:TWM589831 UFX589813:UGI589831 UPT589813:UQE589831 UZP589813:VAA589831 VJL589813:VJW589831 VTH589813:VTS589831 WDD589813:WDO589831 WMZ589813:WNK589831 WWV589813:WXG589831 AN655349:AY655367 KJ655349:KU655367 UF655349:UQ655367 AEB655349:AEM655367 ANX655349:AOI655367 AXT655349:AYE655367 BHP655349:BIA655367 BRL655349:BRW655367 CBH655349:CBS655367 CLD655349:CLO655367 CUZ655349:CVK655367 DEV655349:DFG655367 DOR655349:DPC655367 DYN655349:DYY655367 EIJ655349:EIU655367 ESF655349:ESQ655367 FCB655349:FCM655367 FLX655349:FMI655367 FVT655349:FWE655367 GFP655349:GGA655367 GPL655349:GPW655367 GZH655349:GZS655367 HJD655349:HJO655367 HSZ655349:HTK655367 ICV655349:IDG655367 IMR655349:INC655367 IWN655349:IWY655367 JGJ655349:JGU655367 JQF655349:JQQ655367 KAB655349:KAM655367 KJX655349:KKI655367 KTT655349:KUE655367 LDP655349:LEA655367 LNL655349:LNW655367 LXH655349:LXS655367 MHD655349:MHO655367 MQZ655349:MRK655367 NAV655349:NBG655367 NKR655349:NLC655367 NUN655349:NUY655367 OEJ655349:OEU655367 OOF655349:OOQ655367 OYB655349:OYM655367 PHX655349:PII655367 PRT655349:PSE655367 QBP655349:QCA655367 QLL655349:QLW655367 QVH655349:QVS655367 RFD655349:RFO655367 ROZ655349:RPK655367 RYV655349:RZG655367 SIR655349:SJC655367 SSN655349:SSY655367 TCJ655349:TCU655367 TMF655349:TMQ655367 TWB655349:TWM655367 UFX655349:UGI655367 UPT655349:UQE655367 UZP655349:VAA655367 VJL655349:VJW655367 VTH655349:VTS655367 WDD655349:WDO655367 WMZ655349:WNK655367 WWV655349:WXG655367 AN720885:AY720903 KJ720885:KU720903 UF720885:UQ720903 AEB720885:AEM720903 ANX720885:AOI720903 AXT720885:AYE720903 BHP720885:BIA720903 BRL720885:BRW720903 CBH720885:CBS720903 CLD720885:CLO720903 CUZ720885:CVK720903 DEV720885:DFG720903 DOR720885:DPC720903 DYN720885:DYY720903 EIJ720885:EIU720903 ESF720885:ESQ720903 FCB720885:FCM720903 FLX720885:FMI720903 FVT720885:FWE720903 GFP720885:GGA720903 GPL720885:GPW720903 GZH720885:GZS720903 HJD720885:HJO720903 HSZ720885:HTK720903 ICV720885:IDG720903 IMR720885:INC720903 IWN720885:IWY720903 JGJ720885:JGU720903 JQF720885:JQQ720903 KAB720885:KAM720903 KJX720885:KKI720903 KTT720885:KUE720903 LDP720885:LEA720903 LNL720885:LNW720903 LXH720885:LXS720903 MHD720885:MHO720903 MQZ720885:MRK720903 NAV720885:NBG720903 NKR720885:NLC720903 NUN720885:NUY720903 OEJ720885:OEU720903 OOF720885:OOQ720903 OYB720885:OYM720903 PHX720885:PII720903 PRT720885:PSE720903 QBP720885:QCA720903 QLL720885:QLW720903 QVH720885:QVS720903 RFD720885:RFO720903 ROZ720885:RPK720903 RYV720885:RZG720903 SIR720885:SJC720903 SSN720885:SSY720903 TCJ720885:TCU720903 TMF720885:TMQ720903 TWB720885:TWM720903 UFX720885:UGI720903 UPT720885:UQE720903 UZP720885:VAA720903 VJL720885:VJW720903 VTH720885:VTS720903 WDD720885:WDO720903 WMZ720885:WNK720903 WWV720885:WXG720903 AN786421:AY786439 KJ786421:KU786439 UF786421:UQ786439 AEB786421:AEM786439 ANX786421:AOI786439 AXT786421:AYE786439 BHP786421:BIA786439 BRL786421:BRW786439 CBH786421:CBS786439 CLD786421:CLO786439 CUZ786421:CVK786439 DEV786421:DFG786439 DOR786421:DPC786439 DYN786421:DYY786439 EIJ786421:EIU786439 ESF786421:ESQ786439 FCB786421:FCM786439 FLX786421:FMI786439 FVT786421:FWE786439 GFP786421:GGA786439 GPL786421:GPW786439 GZH786421:GZS786439 HJD786421:HJO786439 HSZ786421:HTK786439 ICV786421:IDG786439 IMR786421:INC786439 IWN786421:IWY786439 JGJ786421:JGU786439 JQF786421:JQQ786439 KAB786421:KAM786439 KJX786421:KKI786439 KTT786421:KUE786439 LDP786421:LEA786439 LNL786421:LNW786439 LXH786421:LXS786439 MHD786421:MHO786439 MQZ786421:MRK786439 NAV786421:NBG786439 NKR786421:NLC786439 NUN786421:NUY786439 OEJ786421:OEU786439 OOF786421:OOQ786439 OYB786421:OYM786439 PHX786421:PII786439 PRT786421:PSE786439 QBP786421:QCA786439 QLL786421:QLW786439 QVH786421:QVS786439 RFD786421:RFO786439 ROZ786421:RPK786439 RYV786421:RZG786439 SIR786421:SJC786439 SSN786421:SSY786439 TCJ786421:TCU786439 TMF786421:TMQ786439 TWB786421:TWM786439 UFX786421:UGI786439 UPT786421:UQE786439 UZP786421:VAA786439 VJL786421:VJW786439 VTH786421:VTS786439 WDD786421:WDO786439 WMZ786421:WNK786439 WWV786421:WXG786439 AN851957:AY851975 KJ851957:KU851975 UF851957:UQ851975 AEB851957:AEM851975 ANX851957:AOI851975 AXT851957:AYE851975 BHP851957:BIA851975 BRL851957:BRW851975 CBH851957:CBS851975 CLD851957:CLO851975 CUZ851957:CVK851975 DEV851957:DFG851975 DOR851957:DPC851975 DYN851957:DYY851975 EIJ851957:EIU851975 ESF851957:ESQ851975 FCB851957:FCM851975 FLX851957:FMI851975 FVT851957:FWE851975 GFP851957:GGA851975 GPL851957:GPW851975 GZH851957:GZS851975 HJD851957:HJO851975 HSZ851957:HTK851975 ICV851957:IDG851975 IMR851957:INC851975 IWN851957:IWY851975 JGJ851957:JGU851975 JQF851957:JQQ851975 KAB851957:KAM851975 KJX851957:KKI851975 KTT851957:KUE851975 LDP851957:LEA851975 LNL851957:LNW851975 LXH851957:LXS851975 MHD851957:MHO851975 MQZ851957:MRK851975 NAV851957:NBG851975 NKR851957:NLC851975 NUN851957:NUY851975 OEJ851957:OEU851975 OOF851957:OOQ851975 OYB851957:OYM851975 PHX851957:PII851975 PRT851957:PSE851975 QBP851957:QCA851975 QLL851957:QLW851975 QVH851957:QVS851975 RFD851957:RFO851975 ROZ851957:RPK851975 RYV851957:RZG851975 SIR851957:SJC851975 SSN851957:SSY851975 TCJ851957:TCU851975 TMF851957:TMQ851975 TWB851957:TWM851975 UFX851957:UGI851975 UPT851957:UQE851975 UZP851957:VAA851975 VJL851957:VJW851975 VTH851957:VTS851975 WDD851957:WDO851975 WMZ851957:WNK851975 WWV851957:WXG851975 AN917493:AY917511 KJ917493:KU917511 UF917493:UQ917511 AEB917493:AEM917511 ANX917493:AOI917511 AXT917493:AYE917511 BHP917493:BIA917511 BRL917493:BRW917511 CBH917493:CBS917511 CLD917493:CLO917511 CUZ917493:CVK917511 DEV917493:DFG917511 DOR917493:DPC917511 DYN917493:DYY917511 EIJ917493:EIU917511 ESF917493:ESQ917511 FCB917493:FCM917511 FLX917493:FMI917511 FVT917493:FWE917511 GFP917493:GGA917511 GPL917493:GPW917511 GZH917493:GZS917511 HJD917493:HJO917511 HSZ917493:HTK917511 ICV917493:IDG917511 IMR917493:INC917511 IWN917493:IWY917511 JGJ917493:JGU917511 JQF917493:JQQ917511 KAB917493:KAM917511 KJX917493:KKI917511 KTT917493:KUE917511 LDP917493:LEA917511 LNL917493:LNW917511 LXH917493:LXS917511 MHD917493:MHO917511 MQZ917493:MRK917511 NAV917493:NBG917511 NKR917493:NLC917511 NUN917493:NUY917511 OEJ917493:OEU917511 OOF917493:OOQ917511 OYB917493:OYM917511 PHX917493:PII917511 PRT917493:PSE917511 QBP917493:QCA917511 QLL917493:QLW917511 QVH917493:QVS917511 RFD917493:RFO917511 ROZ917493:RPK917511 RYV917493:RZG917511 SIR917493:SJC917511 SSN917493:SSY917511 TCJ917493:TCU917511 TMF917493:TMQ917511 TWB917493:TWM917511 UFX917493:UGI917511 UPT917493:UQE917511 UZP917493:VAA917511 VJL917493:VJW917511 VTH917493:VTS917511 WDD917493:WDO917511 WMZ917493:WNK917511 WWV917493:WXG917511 AN983029:AY983047 KJ983029:KU983047 UF983029:UQ983047 AEB983029:AEM983047 ANX983029:AOI983047 AXT983029:AYE983047 BHP983029:BIA983047 BRL983029:BRW983047 CBH983029:CBS983047 CLD983029:CLO983047 CUZ983029:CVK983047 DEV983029:DFG983047 DOR983029:DPC983047 DYN983029:DYY983047 EIJ983029:EIU983047 ESF983029:ESQ983047 FCB983029:FCM983047 FLX983029:FMI983047 FVT983029:FWE983047 GFP983029:GGA983047 GPL983029:GPW983047 GZH983029:GZS983047 HJD983029:HJO983047 HSZ983029:HTK983047 ICV983029:IDG983047 IMR983029:INC983047 IWN983029:IWY983047 JGJ983029:JGU983047 JQF983029:JQQ983047 KAB983029:KAM983047 KJX983029:KKI983047 KTT983029:KUE983047 LDP983029:LEA983047 LNL983029:LNW983047 LXH983029:LXS983047 MHD983029:MHO983047 MQZ983029:MRK983047 NAV983029:NBG983047 NKR983029:NLC983047 NUN983029:NUY983047 OEJ983029:OEU983047 OOF983029:OOQ983047 OYB983029:OYM983047 PHX983029:PII983047 PRT983029:PSE983047 QBP983029:QCA983047 QLL983029:QLW983047 QVH983029:QVS983047 RFD983029:RFO983047 ROZ983029:RPK983047 RYV983029:RZG983047 SIR983029:SJC983047 SSN983029:SSY983047 TCJ983029:TCU983047 TMF983029:TMQ983047 TWB983029:TWM983047 UFX983029:UGI983047 UPT983029:UQE983047 UZP983029:VAA983047 VJL983029:VJW983047 VTH983029:VTS983047 WDD983029:WDO983047 WMZ983029:WNK983047 D12:O12 D56:O56 D38:O38 D30:O30 D70:O70 D64:O64 D82:O82" xr:uid="{00000000-0002-0000-0300-000000000000}">
      <formula1>0</formula1>
      <formula2>1000000000000</formula2>
    </dataValidation>
  </dataValidations>
  <pageMargins left="0.31496062992125984" right="0.31496062992125984" top="0.78740157480314965" bottom="0.78740157480314965" header="0.31496062992125984" footer="0.31496062992125984"/>
  <pageSetup paperSize="9" scale="75" orientation="landscape" r:id="rId1"/>
  <headerFooter>
    <oddHeader>&amp;C&amp;"-,Negrito"&amp;14MENSAL REALIZADO</oddHeader>
  </headerFooter>
  <rowBreaks count="2" manualBreakCount="2">
    <brk id="33" min="1" max="17" man="1"/>
    <brk id="59" min="1" max="17" man="1"/>
  </rowBreaks>
  <ignoredErrors>
    <ignoredError sqref="E26:N26 E78:N78 E52:O52"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1:BA391"/>
  <sheetViews>
    <sheetView showGridLines="0" topLeftCell="B1" zoomScale="60" zoomScaleNormal="60" workbookViewId="0">
      <selection activeCell="E11" sqref="E11"/>
    </sheetView>
  </sheetViews>
  <sheetFormatPr defaultRowHeight="14.3" x14ac:dyDescent="0.25"/>
  <cols>
    <col min="1" max="1" width="3.7109375" customWidth="1"/>
    <col min="3" max="3" width="6" customWidth="1"/>
    <col min="4" max="4" width="6.140625" customWidth="1"/>
    <col min="5" max="5" width="9" style="281"/>
    <col min="6" max="6" width="8.5703125" style="281" customWidth="1"/>
    <col min="7" max="11" width="9" style="281"/>
    <col min="12" max="12" width="9.140625" style="281" customWidth="1"/>
    <col min="13" max="28" width="9" style="281"/>
    <col min="29" max="29" width="0.85546875" style="216" customWidth="1"/>
    <col min="33" max="33" width="14" bestFit="1" customWidth="1"/>
    <col min="34" max="34" width="19.5703125" bestFit="1" customWidth="1"/>
    <col min="35" max="35" width="15.5703125" bestFit="1" customWidth="1"/>
  </cols>
  <sheetData>
    <row r="1" spans="2:53" ht="15.7" thickBot="1" x14ac:dyDescent="0.3">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row>
    <row r="2" spans="2:53" ht="18.75" x14ac:dyDescent="0.3">
      <c r="B2" s="498" t="s">
        <v>101</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500"/>
      <c r="AE2" s="236"/>
      <c r="AF2" s="236"/>
      <c r="AG2" s="236"/>
      <c r="AH2" s="236"/>
      <c r="AI2" s="236"/>
      <c r="AJ2" s="236"/>
      <c r="AK2" s="236"/>
      <c r="AL2" s="236"/>
      <c r="AM2" s="236"/>
      <c r="AN2" s="236"/>
      <c r="AO2" s="236"/>
      <c r="AP2" s="236"/>
      <c r="AQ2" s="236"/>
      <c r="AR2" s="236"/>
      <c r="AS2" s="236"/>
      <c r="AT2" s="236"/>
      <c r="AU2" s="236"/>
      <c r="AV2" s="236"/>
      <c r="AW2" s="236"/>
      <c r="AX2" s="236"/>
      <c r="AY2" s="236"/>
      <c r="AZ2" s="236"/>
      <c r="BA2" s="236"/>
    </row>
    <row r="3" spans="2:53" ht="15.7" thickBot="1" x14ac:dyDescent="0.3">
      <c r="B3" s="229"/>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D3" s="224"/>
      <c r="AE3" s="216"/>
      <c r="AF3" s="216"/>
      <c r="AG3" s="223"/>
      <c r="AH3" s="223"/>
      <c r="AI3" s="223"/>
      <c r="AJ3" s="216"/>
      <c r="AK3" s="216"/>
      <c r="AL3" s="216"/>
      <c r="AM3" s="216"/>
      <c r="AN3" s="216"/>
      <c r="AO3" s="216"/>
      <c r="AP3" s="216"/>
      <c r="AQ3" s="216"/>
      <c r="AR3" s="216"/>
      <c r="AS3" s="216"/>
      <c r="AT3" s="216"/>
      <c r="AU3" s="216"/>
      <c r="AV3" s="216"/>
      <c r="AW3" s="216"/>
      <c r="AX3" s="216"/>
      <c r="AY3" s="216"/>
      <c r="AZ3" s="216"/>
      <c r="BA3" s="216"/>
    </row>
    <row r="4" spans="2:53" ht="18" customHeight="1" thickBot="1" x14ac:dyDescent="0.3">
      <c r="B4" s="43" t="s">
        <v>102</v>
      </c>
      <c r="C4" s="44"/>
      <c r="D4" s="241"/>
      <c r="E4" s="44" t="s">
        <v>18</v>
      </c>
      <c r="F4" s="505" t="str">
        <f>IF('1_Aspectos_Geográficos'!D4&lt;&gt;0,('1_Aspectos_Geográficos'!D4),"")</f>
        <v/>
      </c>
      <c r="G4" s="506"/>
      <c r="H4" s="506"/>
      <c r="I4" s="506"/>
      <c r="J4" s="506"/>
      <c r="K4" s="506"/>
      <c r="L4" s="506"/>
      <c r="M4" s="506"/>
      <c r="N4" s="507"/>
      <c r="O4" s="216"/>
      <c r="P4" s="216"/>
      <c r="Q4" s="216"/>
      <c r="R4" s="216"/>
      <c r="S4" s="216"/>
      <c r="T4" s="216"/>
      <c r="U4" s="216"/>
      <c r="V4" s="216"/>
      <c r="W4" s="216"/>
      <c r="X4" s="216"/>
      <c r="Y4" s="216"/>
      <c r="Z4" s="216"/>
      <c r="AA4" s="216"/>
      <c r="AB4" s="216"/>
      <c r="AD4" s="224"/>
      <c r="AE4" s="216"/>
      <c r="AF4" s="216"/>
      <c r="AG4" s="216"/>
      <c r="AH4" s="216"/>
      <c r="AI4" s="216"/>
      <c r="AJ4" s="216"/>
      <c r="AK4" s="216"/>
      <c r="AL4" s="216"/>
      <c r="AM4" s="216"/>
      <c r="AN4" s="216"/>
      <c r="AO4" s="216"/>
      <c r="AP4" s="216"/>
      <c r="AQ4" s="216"/>
      <c r="AR4" s="216"/>
      <c r="AS4" s="216"/>
      <c r="AT4" s="216"/>
      <c r="AU4" s="216"/>
      <c r="AV4" s="216"/>
      <c r="AW4" s="216"/>
      <c r="AX4" s="216"/>
      <c r="AY4" s="216"/>
      <c r="AZ4" s="216"/>
      <c r="BA4" s="216"/>
    </row>
    <row r="5" spans="2:53" ht="15.7" thickBot="1" x14ac:dyDescent="0.3">
      <c r="B5" s="43"/>
      <c r="C5" s="44"/>
      <c r="D5" s="13"/>
      <c r="E5" s="13"/>
      <c r="F5" s="242"/>
      <c r="G5" s="13"/>
      <c r="H5" s="216"/>
      <c r="I5" s="216"/>
      <c r="J5" s="216"/>
      <c r="K5" s="216"/>
      <c r="L5" s="216"/>
      <c r="M5" s="216"/>
      <c r="N5" s="216"/>
      <c r="O5" s="216"/>
      <c r="P5" s="216"/>
      <c r="Q5" s="216"/>
      <c r="R5" s="216"/>
      <c r="S5" s="216"/>
      <c r="T5" s="216"/>
      <c r="U5" s="216"/>
      <c r="V5" s="216"/>
      <c r="W5" s="216"/>
      <c r="X5" s="216"/>
      <c r="Y5" s="216"/>
      <c r="Z5" s="216"/>
      <c r="AA5" s="216"/>
      <c r="AB5" s="216"/>
      <c r="AD5" s="224"/>
      <c r="AE5" s="216"/>
      <c r="AF5" s="216"/>
      <c r="AG5" s="228"/>
      <c r="AH5" s="216"/>
      <c r="AI5" s="228"/>
      <c r="AJ5" s="216"/>
      <c r="AK5" s="216"/>
      <c r="AL5" s="216"/>
      <c r="AM5" s="216"/>
      <c r="AN5" s="216"/>
      <c r="AO5" s="216"/>
      <c r="AP5" s="216"/>
      <c r="AQ5" s="216"/>
      <c r="AR5" s="216"/>
      <c r="AS5" s="216"/>
      <c r="AT5" s="216"/>
      <c r="AU5" s="216"/>
      <c r="AV5" s="216"/>
      <c r="AW5" s="216"/>
      <c r="AX5" s="216"/>
      <c r="AY5" s="216"/>
      <c r="AZ5" s="216"/>
      <c r="BA5" s="216"/>
    </row>
    <row r="6" spans="2:53" ht="15.7" thickBot="1" x14ac:dyDescent="0.3">
      <c r="B6" s="43" t="s">
        <v>103</v>
      </c>
      <c r="C6" s="216"/>
      <c r="D6" s="241"/>
      <c r="E6" s="44" t="s">
        <v>44</v>
      </c>
      <c r="F6" s="508" t="str">
        <f>IF('1_Aspectos_Geográficos'!D6&lt;&gt;0,('1_Aspectos_Geográficos'!D6),"")</f>
        <v/>
      </c>
      <c r="G6" s="509"/>
      <c r="H6" s="509"/>
      <c r="I6" s="509"/>
      <c r="J6" s="509"/>
      <c r="K6" s="509"/>
      <c r="L6" s="509"/>
      <c r="M6" s="509"/>
      <c r="N6" s="510"/>
      <c r="O6" s="216"/>
      <c r="P6" s="216"/>
      <c r="Q6" s="216"/>
      <c r="R6" s="216"/>
      <c r="S6" s="216"/>
      <c r="T6" s="216"/>
      <c r="U6" s="216"/>
      <c r="V6" s="216"/>
      <c r="W6" s="216"/>
      <c r="X6" s="216"/>
      <c r="Y6" s="216"/>
      <c r="Z6" s="216"/>
      <c r="AA6" s="216"/>
      <c r="AB6" s="216"/>
      <c r="AD6" s="224"/>
      <c r="AE6" s="216"/>
      <c r="AF6" s="216"/>
      <c r="AG6" s="216"/>
      <c r="AH6" s="216"/>
      <c r="AI6" s="216"/>
      <c r="AJ6" s="216"/>
      <c r="AK6" s="216"/>
      <c r="AL6" s="216"/>
      <c r="AM6" s="216"/>
      <c r="AN6" s="216"/>
      <c r="AO6" s="216"/>
      <c r="AP6" s="216"/>
      <c r="AQ6" s="216"/>
      <c r="AR6" s="216"/>
      <c r="AS6" s="216"/>
      <c r="AT6" s="216"/>
      <c r="AU6" s="216"/>
      <c r="AV6" s="216"/>
      <c r="AW6" s="216"/>
      <c r="AX6" s="216"/>
      <c r="AY6" s="216"/>
      <c r="AZ6" s="216"/>
      <c r="BA6" s="216"/>
    </row>
    <row r="7" spans="2:53" ht="15.7" thickBot="1" x14ac:dyDescent="0.3">
      <c r="B7" s="229"/>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D7" s="224"/>
      <c r="AE7" s="216"/>
      <c r="AF7" s="216"/>
      <c r="AG7" s="216"/>
      <c r="AH7" s="216"/>
      <c r="AI7" s="216"/>
      <c r="AJ7" s="216"/>
      <c r="AK7" s="216"/>
      <c r="AL7" s="216"/>
      <c r="AM7" s="216"/>
      <c r="AN7" s="216"/>
      <c r="AO7" s="216"/>
      <c r="AP7" s="216"/>
      <c r="AQ7" s="216"/>
      <c r="AR7" s="216"/>
      <c r="AS7" s="216"/>
      <c r="AT7" s="216"/>
      <c r="AU7" s="216"/>
      <c r="AV7" s="216"/>
      <c r="AW7" s="216"/>
      <c r="AX7" s="216"/>
      <c r="AY7" s="216"/>
      <c r="AZ7" s="216"/>
      <c r="BA7" s="216"/>
    </row>
    <row r="8" spans="2:53" ht="18.75" x14ac:dyDescent="0.25">
      <c r="B8" s="238"/>
      <c r="C8" s="116"/>
      <c r="D8" s="116"/>
      <c r="E8" s="490">
        <f>Ano_Ciclo - 1</f>
        <v>2020</v>
      </c>
      <c r="F8" s="490"/>
      <c r="G8" s="490"/>
      <c r="H8" s="490"/>
      <c r="I8" s="490"/>
      <c r="J8" s="490"/>
      <c r="K8" s="490"/>
      <c r="L8" s="490"/>
      <c r="M8" s="490"/>
      <c r="N8" s="490"/>
      <c r="O8" s="490"/>
      <c r="P8" s="490"/>
      <c r="Q8" s="490"/>
      <c r="R8" s="490"/>
      <c r="S8" s="490"/>
      <c r="T8" s="490"/>
      <c r="U8" s="490"/>
      <c r="V8" s="490"/>
      <c r="W8" s="490"/>
      <c r="X8" s="490"/>
      <c r="Y8" s="490"/>
      <c r="Z8" s="490"/>
      <c r="AA8" s="490"/>
      <c r="AB8" s="491"/>
      <c r="AC8" s="250"/>
      <c r="AD8" s="224"/>
      <c r="AE8" s="216"/>
      <c r="AF8" s="216"/>
      <c r="AG8" s="216"/>
      <c r="AH8" s="216"/>
      <c r="AI8" s="216"/>
      <c r="AJ8" s="216"/>
      <c r="AK8" s="216"/>
      <c r="AL8" s="216"/>
      <c r="AM8" s="216"/>
      <c r="AN8" s="216"/>
      <c r="AO8" s="216"/>
      <c r="AP8" s="216"/>
      <c r="AQ8" s="216"/>
      <c r="AR8" s="216"/>
      <c r="AS8" s="216"/>
      <c r="AT8" s="216"/>
      <c r="AU8" s="216"/>
      <c r="AV8" s="216"/>
      <c r="AW8" s="216"/>
      <c r="AX8" s="216"/>
      <c r="AY8" s="216"/>
      <c r="AZ8" s="216"/>
      <c r="BA8" s="216"/>
    </row>
    <row r="9" spans="2:53" ht="15" x14ac:dyDescent="0.25">
      <c r="B9" s="238"/>
      <c r="C9" s="118"/>
      <c r="D9" s="118"/>
      <c r="E9" s="119"/>
      <c r="F9" s="119"/>
      <c r="G9" s="119"/>
      <c r="H9" s="119"/>
      <c r="I9" s="119"/>
      <c r="J9" s="119"/>
      <c r="K9" s="119"/>
      <c r="L9" s="119"/>
      <c r="M9" s="119"/>
      <c r="N9" s="119"/>
      <c r="O9" s="119"/>
      <c r="P9" s="119"/>
      <c r="Q9" s="119"/>
      <c r="R9" s="119"/>
      <c r="S9" s="119"/>
      <c r="T9" s="119"/>
      <c r="U9" s="119"/>
      <c r="V9" s="119"/>
      <c r="W9" s="119"/>
      <c r="X9" s="119"/>
      <c r="Y9" s="119"/>
      <c r="Z9" s="119"/>
      <c r="AA9" s="119"/>
      <c r="AB9" s="119"/>
      <c r="AC9" s="246"/>
      <c r="AD9" s="224"/>
      <c r="AE9" s="216"/>
      <c r="AF9" s="216"/>
      <c r="AG9" s="216"/>
      <c r="AH9" s="216"/>
      <c r="AI9" s="216"/>
      <c r="AJ9" s="216"/>
      <c r="AK9" s="216"/>
      <c r="AL9" s="216"/>
      <c r="AM9" s="216"/>
      <c r="AN9" s="216"/>
      <c r="AO9" s="216"/>
      <c r="AP9" s="216"/>
      <c r="AQ9" s="216"/>
      <c r="AR9" s="216"/>
      <c r="AS9" s="216"/>
      <c r="AT9" s="216"/>
      <c r="AU9" s="216"/>
      <c r="AV9" s="216"/>
      <c r="AW9" s="216"/>
      <c r="AX9" s="216"/>
      <c r="AY9" s="216"/>
      <c r="AZ9" s="216"/>
      <c r="BA9" s="216"/>
    </row>
    <row r="10" spans="2:53" x14ac:dyDescent="0.25">
      <c r="B10" s="239" t="s">
        <v>104</v>
      </c>
      <c r="C10" s="237" t="s">
        <v>105</v>
      </c>
      <c r="D10" s="120" t="s">
        <v>106</v>
      </c>
      <c r="E10" s="121" t="s">
        <v>107</v>
      </c>
      <c r="F10" s="122" t="s">
        <v>108</v>
      </c>
      <c r="G10" s="122" t="s">
        <v>109</v>
      </c>
      <c r="H10" s="122" t="s">
        <v>110</v>
      </c>
      <c r="I10" s="122" t="s">
        <v>111</v>
      </c>
      <c r="J10" s="122" t="s">
        <v>112</v>
      </c>
      <c r="K10" s="122" t="s">
        <v>113</v>
      </c>
      <c r="L10" s="122" t="s">
        <v>114</v>
      </c>
      <c r="M10" s="122" t="s">
        <v>115</v>
      </c>
      <c r="N10" s="122" t="s">
        <v>116</v>
      </c>
      <c r="O10" s="122" t="s">
        <v>117</v>
      </c>
      <c r="P10" s="122" t="s">
        <v>118</v>
      </c>
      <c r="Q10" s="122" t="s">
        <v>119</v>
      </c>
      <c r="R10" s="122" t="s">
        <v>120</v>
      </c>
      <c r="S10" s="122" t="s">
        <v>121</v>
      </c>
      <c r="T10" s="122" t="s">
        <v>122</v>
      </c>
      <c r="U10" s="122" t="s">
        <v>123</v>
      </c>
      <c r="V10" s="122" t="s">
        <v>124</v>
      </c>
      <c r="W10" s="122" t="s">
        <v>125</v>
      </c>
      <c r="X10" s="122" t="s">
        <v>126</v>
      </c>
      <c r="Y10" s="122" t="s">
        <v>127</v>
      </c>
      <c r="Z10" s="122" t="s">
        <v>128</v>
      </c>
      <c r="AA10" s="122" t="s">
        <v>129</v>
      </c>
      <c r="AB10" s="243" t="s">
        <v>130</v>
      </c>
      <c r="AC10" s="247"/>
      <c r="AD10" s="224"/>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row>
    <row r="11" spans="2:53" x14ac:dyDescent="0.25">
      <c r="B11" s="238"/>
      <c r="C11" s="504" t="s">
        <v>131</v>
      </c>
      <c r="D11" s="123">
        <v>1</v>
      </c>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248"/>
      <c r="AD11" s="224"/>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row>
    <row r="12" spans="2:53" x14ac:dyDescent="0.25">
      <c r="B12" s="238"/>
      <c r="C12" s="503"/>
      <c r="D12" s="124">
        <v>2</v>
      </c>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248"/>
      <c r="AD12" s="224"/>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row>
    <row r="13" spans="2:53" x14ac:dyDescent="0.25">
      <c r="B13" s="238"/>
      <c r="C13" s="503"/>
      <c r="D13" s="124">
        <v>3</v>
      </c>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248"/>
      <c r="AD13" s="224"/>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row>
    <row r="14" spans="2:53" x14ac:dyDescent="0.25">
      <c r="B14" s="238"/>
      <c r="C14" s="503"/>
      <c r="D14" s="124">
        <v>4</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248"/>
      <c r="AD14" s="224"/>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row>
    <row r="15" spans="2:53" x14ac:dyDescent="0.25">
      <c r="B15" s="238"/>
      <c r="C15" s="503"/>
      <c r="D15" s="124">
        <v>5</v>
      </c>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248"/>
      <c r="AD15" s="224"/>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row>
    <row r="16" spans="2:53" x14ac:dyDescent="0.25">
      <c r="B16" s="238"/>
      <c r="C16" s="503"/>
      <c r="D16" s="124">
        <v>6</v>
      </c>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248"/>
      <c r="AD16" s="224"/>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row>
    <row r="17" spans="2:30" x14ac:dyDescent="0.25">
      <c r="B17" s="238"/>
      <c r="C17" s="503"/>
      <c r="D17" s="124">
        <v>7</v>
      </c>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248"/>
      <c r="AD17" s="224"/>
    </row>
    <row r="18" spans="2:30" x14ac:dyDescent="0.25">
      <c r="B18" s="238"/>
      <c r="C18" s="503"/>
      <c r="D18" s="124">
        <v>8</v>
      </c>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248"/>
      <c r="AD18" s="224"/>
    </row>
    <row r="19" spans="2:30" x14ac:dyDescent="0.25">
      <c r="B19" s="238"/>
      <c r="C19" s="503"/>
      <c r="D19" s="124">
        <v>9</v>
      </c>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248"/>
      <c r="AD19" s="224"/>
    </row>
    <row r="20" spans="2:30" x14ac:dyDescent="0.25">
      <c r="B20" s="238"/>
      <c r="C20" s="503"/>
      <c r="D20" s="124">
        <v>10</v>
      </c>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248"/>
      <c r="AD20" s="224"/>
    </row>
    <row r="21" spans="2:30" x14ac:dyDescent="0.25">
      <c r="B21" s="238"/>
      <c r="C21" s="503"/>
      <c r="D21" s="124">
        <v>11</v>
      </c>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248"/>
      <c r="AD21" s="224"/>
    </row>
    <row r="22" spans="2:30" x14ac:dyDescent="0.25">
      <c r="B22" s="238"/>
      <c r="C22" s="503"/>
      <c r="D22" s="124">
        <v>12</v>
      </c>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248"/>
      <c r="AD22" s="224"/>
    </row>
    <row r="23" spans="2:30" x14ac:dyDescent="0.25">
      <c r="B23" s="238"/>
      <c r="C23" s="503"/>
      <c r="D23" s="124">
        <v>13</v>
      </c>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248"/>
      <c r="AD23" s="224"/>
    </row>
    <row r="24" spans="2:30" x14ac:dyDescent="0.25">
      <c r="B24" s="238"/>
      <c r="C24" s="503"/>
      <c r="D24" s="124">
        <v>14</v>
      </c>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248"/>
      <c r="AD24" s="224"/>
    </row>
    <row r="25" spans="2:30" x14ac:dyDescent="0.25">
      <c r="B25" s="238"/>
      <c r="C25" s="503"/>
      <c r="D25" s="124">
        <v>15</v>
      </c>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248"/>
      <c r="AD25" s="224"/>
    </row>
    <row r="26" spans="2:30" x14ac:dyDescent="0.25">
      <c r="B26" s="238"/>
      <c r="C26" s="503"/>
      <c r="D26" s="124">
        <v>16</v>
      </c>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248"/>
      <c r="AD26" s="224"/>
    </row>
    <row r="27" spans="2:30" x14ac:dyDescent="0.25">
      <c r="B27" s="238"/>
      <c r="C27" s="503"/>
      <c r="D27" s="124">
        <v>17</v>
      </c>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248"/>
      <c r="AD27" s="224"/>
    </row>
    <row r="28" spans="2:30" x14ac:dyDescent="0.25">
      <c r="B28" s="238"/>
      <c r="C28" s="503"/>
      <c r="D28" s="124">
        <v>18</v>
      </c>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248"/>
      <c r="AD28" s="224"/>
    </row>
    <row r="29" spans="2:30" x14ac:dyDescent="0.25">
      <c r="B29" s="238"/>
      <c r="C29" s="503"/>
      <c r="D29" s="124">
        <v>19</v>
      </c>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248"/>
      <c r="AD29" s="224"/>
    </row>
    <row r="30" spans="2:30" x14ac:dyDescent="0.25">
      <c r="B30" s="238"/>
      <c r="C30" s="503"/>
      <c r="D30" s="124">
        <v>20</v>
      </c>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248"/>
      <c r="AD30" s="224"/>
    </row>
    <row r="31" spans="2:30" x14ac:dyDescent="0.25">
      <c r="B31" s="238"/>
      <c r="C31" s="503"/>
      <c r="D31" s="124">
        <v>21</v>
      </c>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248"/>
      <c r="AD31" s="224"/>
    </row>
    <row r="32" spans="2:30" x14ac:dyDescent="0.25">
      <c r="B32" s="238"/>
      <c r="C32" s="503"/>
      <c r="D32" s="124">
        <v>22</v>
      </c>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248"/>
      <c r="AD32" s="224"/>
    </row>
    <row r="33" spans="2:30" x14ac:dyDescent="0.25">
      <c r="B33" s="238"/>
      <c r="C33" s="503"/>
      <c r="D33" s="124">
        <v>23</v>
      </c>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248"/>
      <c r="AD33" s="224"/>
    </row>
    <row r="34" spans="2:30" x14ac:dyDescent="0.25">
      <c r="B34" s="238"/>
      <c r="C34" s="503"/>
      <c r="D34" s="124">
        <v>24</v>
      </c>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248"/>
      <c r="AD34" s="224"/>
    </row>
    <row r="35" spans="2:30" x14ac:dyDescent="0.25">
      <c r="B35" s="238"/>
      <c r="C35" s="503"/>
      <c r="D35" s="124">
        <v>25</v>
      </c>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248"/>
      <c r="AD35" s="224"/>
    </row>
    <row r="36" spans="2:30" x14ac:dyDescent="0.25">
      <c r="B36" s="238"/>
      <c r="C36" s="503"/>
      <c r="D36" s="124">
        <v>26</v>
      </c>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248"/>
      <c r="AD36" s="224"/>
    </row>
    <row r="37" spans="2:30" x14ac:dyDescent="0.25">
      <c r="B37" s="238"/>
      <c r="C37" s="503"/>
      <c r="D37" s="124">
        <v>27</v>
      </c>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248"/>
      <c r="AD37" s="224"/>
    </row>
    <row r="38" spans="2:30" x14ac:dyDescent="0.25">
      <c r="B38" s="238"/>
      <c r="C38" s="503"/>
      <c r="D38" s="124">
        <v>28</v>
      </c>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248"/>
      <c r="AD38" s="224"/>
    </row>
    <row r="39" spans="2:30" x14ac:dyDescent="0.25">
      <c r="B39" s="238"/>
      <c r="C39" s="503"/>
      <c r="D39" s="124">
        <v>29</v>
      </c>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248"/>
      <c r="AD39" s="224"/>
    </row>
    <row r="40" spans="2:30" x14ac:dyDescent="0.25">
      <c r="B40" s="238"/>
      <c r="C40" s="503"/>
      <c r="D40" s="124">
        <v>30</v>
      </c>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248"/>
      <c r="AD40" s="224"/>
    </row>
    <row r="41" spans="2:30" x14ac:dyDescent="0.25">
      <c r="B41" s="238"/>
      <c r="C41" s="503"/>
      <c r="D41" s="125">
        <v>31</v>
      </c>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248"/>
      <c r="AD41" s="224"/>
    </row>
    <row r="42" spans="2:30" ht="15" thickBot="1" x14ac:dyDescent="0.3">
      <c r="B42" s="238"/>
      <c r="C42" s="240"/>
      <c r="D42" s="232"/>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7"/>
      <c r="AC42" s="249"/>
      <c r="AD42" s="244"/>
    </row>
    <row r="43" spans="2:30" ht="15" customHeight="1" x14ac:dyDescent="0.25">
      <c r="B43" s="238"/>
      <c r="C43" s="503" t="s">
        <v>132</v>
      </c>
      <c r="D43" s="127">
        <v>1</v>
      </c>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248"/>
      <c r="AD43" s="224"/>
    </row>
    <row r="44" spans="2:30" x14ac:dyDescent="0.25">
      <c r="B44" s="238"/>
      <c r="C44" s="503"/>
      <c r="D44" s="124">
        <v>2</v>
      </c>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248"/>
      <c r="AD44" s="224"/>
    </row>
    <row r="45" spans="2:30" x14ac:dyDescent="0.25">
      <c r="B45" s="238"/>
      <c r="C45" s="503"/>
      <c r="D45" s="124">
        <v>3</v>
      </c>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248"/>
      <c r="AD45" s="224"/>
    </row>
    <row r="46" spans="2:30" x14ac:dyDescent="0.25">
      <c r="B46" s="238"/>
      <c r="C46" s="503"/>
      <c r="D46" s="124">
        <v>4</v>
      </c>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248"/>
      <c r="AD46" s="224"/>
    </row>
    <row r="47" spans="2:30" x14ac:dyDescent="0.25">
      <c r="B47" s="238"/>
      <c r="C47" s="503"/>
      <c r="D47" s="124">
        <v>5</v>
      </c>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248"/>
      <c r="AD47" s="224"/>
    </row>
    <row r="48" spans="2:30" x14ac:dyDescent="0.25">
      <c r="B48" s="238"/>
      <c r="C48" s="503"/>
      <c r="D48" s="124">
        <v>6</v>
      </c>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248"/>
      <c r="AD48" s="224"/>
    </row>
    <row r="49" spans="2:30" x14ac:dyDescent="0.25">
      <c r="B49" s="238"/>
      <c r="C49" s="503"/>
      <c r="D49" s="124">
        <v>7</v>
      </c>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248"/>
      <c r="AD49" s="224"/>
    </row>
    <row r="50" spans="2:30" x14ac:dyDescent="0.25">
      <c r="B50" s="238"/>
      <c r="C50" s="503"/>
      <c r="D50" s="124">
        <v>8</v>
      </c>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248"/>
      <c r="AD50" s="224"/>
    </row>
    <row r="51" spans="2:30" x14ac:dyDescent="0.25">
      <c r="B51" s="238"/>
      <c r="C51" s="503"/>
      <c r="D51" s="124">
        <v>9</v>
      </c>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248"/>
      <c r="AD51" s="224"/>
    </row>
    <row r="52" spans="2:30" x14ac:dyDescent="0.25">
      <c r="B52" s="238"/>
      <c r="C52" s="503"/>
      <c r="D52" s="124">
        <v>10</v>
      </c>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248"/>
      <c r="AD52" s="224"/>
    </row>
    <row r="53" spans="2:30" x14ac:dyDescent="0.25">
      <c r="B53" s="238"/>
      <c r="C53" s="503"/>
      <c r="D53" s="124">
        <v>11</v>
      </c>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248"/>
      <c r="AD53" s="224"/>
    </row>
    <row r="54" spans="2:30" x14ac:dyDescent="0.25">
      <c r="B54" s="238"/>
      <c r="C54" s="503"/>
      <c r="D54" s="124">
        <v>12</v>
      </c>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248"/>
      <c r="AD54" s="224"/>
    </row>
    <row r="55" spans="2:30" x14ac:dyDescent="0.25">
      <c r="B55" s="238"/>
      <c r="C55" s="503"/>
      <c r="D55" s="124">
        <v>13</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248"/>
      <c r="AD55" s="224"/>
    </row>
    <row r="56" spans="2:30" x14ac:dyDescent="0.25">
      <c r="B56" s="238"/>
      <c r="C56" s="503"/>
      <c r="D56" s="124">
        <v>14</v>
      </c>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248"/>
      <c r="AD56" s="224"/>
    </row>
    <row r="57" spans="2:30" x14ac:dyDescent="0.25">
      <c r="B57" s="238"/>
      <c r="C57" s="503"/>
      <c r="D57" s="124">
        <v>15</v>
      </c>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248"/>
      <c r="AD57" s="224"/>
    </row>
    <row r="58" spans="2:30" x14ac:dyDescent="0.25">
      <c r="B58" s="238"/>
      <c r="C58" s="503"/>
      <c r="D58" s="124">
        <v>16</v>
      </c>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248"/>
      <c r="AD58" s="224"/>
    </row>
    <row r="59" spans="2:30" x14ac:dyDescent="0.25">
      <c r="B59" s="238"/>
      <c r="C59" s="503"/>
      <c r="D59" s="124">
        <v>17</v>
      </c>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248"/>
      <c r="AD59" s="224"/>
    </row>
    <row r="60" spans="2:30" x14ac:dyDescent="0.25">
      <c r="B60" s="238"/>
      <c r="C60" s="503"/>
      <c r="D60" s="124">
        <v>18</v>
      </c>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248"/>
      <c r="AD60" s="224"/>
    </row>
    <row r="61" spans="2:30" x14ac:dyDescent="0.25">
      <c r="B61" s="238"/>
      <c r="C61" s="503"/>
      <c r="D61" s="124">
        <v>19</v>
      </c>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248"/>
      <c r="AD61" s="224"/>
    </row>
    <row r="62" spans="2:30" x14ac:dyDescent="0.25">
      <c r="B62" s="238"/>
      <c r="C62" s="503"/>
      <c r="D62" s="124">
        <v>20</v>
      </c>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248"/>
      <c r="AD62" s="224"/>
    </row>
    <row r="63" spans="2:30" x14ac:dyDescent="0.25">
      <c r="B63" s="238"/>
      <c r="C63" s="503"/>
      <c r="D63" s="124">
        <v>21</v>
      </c>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248"/>
      <c r="AD63" s="224"/>
    </row>
    <row r="64" spans="2:30" x14ac:dyDescent="0.25">
      <c r="B64" s="238"/>
      <c r="C64" s="503"/>
      <c r="D64" s="124">
        <v>22</v>
      </c>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248"/>
      <c r="AD64" s="224"/>
    </row>
    <row r="65" spans="2:30" x14ac:dyDescent="0.25">
      <c r="B65" s="238"/>
      <c r="C65" s="503"/>
      <c r="D65" s="124">
        <v>23</v>
      </c>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248"/>
      <c r="AD65" s="224"/>
    </row>
    <row r="66" spans="2:30" x14ac:dyDescent="0.25">
      <c r="B66" s="238"/>
      <c r="C66" s="503"/>
      <c r="D66" s="124">
        <v>24</v>
      </c>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248"/>
      <c r="AD66" s="224"/>
    </row>
    <row r="67" spans="2:30" x14ac:dyDescent="0.25">
      <c r="B67" s="238"/>
      <c r="C67" s="503"/>
      <c r="D67" s="124">
        <v>25</v>
      </c>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248"/>
      <c r="AD67" s="224"/>
    </row>
    <row r="68" spans="2:30" x14ac:dyDescent="0.25">
      <c r="B68" s="238"/>
      <c r="C68" s="503"/>
      <c r="D68" s="124">
        <v>26</v>
      </c>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248"/>
      <c r="AD68" s="224"/>
    </row>
    <row r="69" spans="2:30" x14ac:dyDescent="0.25">
      <c r="B69" s="238"/>
      <c r="C69" s="503"/>
      <c r="D69" s="124">
        <v>27</v>
      </c>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248"/>
      <c r="AD69" s="224"/>
    </row>
    <row r="70" spans="2:30" s="216" customFormat="1" x14ac:dyDescent="0.25">
      <c r="B70" s="238"/>
      <c r="C70" s="503"/>
      <c r="D70" s="129">
        <v>28</v>
      </c>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248"/>
      <c r="AD70" s="224"/>
    </row>
    <row r="71" spans="2:30" ht="15" hidden="1" x14ac:dyDescent="0.25">
      <c r="B71" s="238"/>
      <c r="C71" s="503"/>
      <c r="D71" s="129">
        <v>29</v>
      </c>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248"/>
      <c r="AD71" s="224"/>
    </row>
    <row r="72" spans="2:30" ht="15" thickBot="1" x14ac:dyDescent="0.3">
      <c r="B72" s="238"/>
      <c r="C72" s="503"/>
      <c r="D72" s="232"/>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277"/>
      <c r="AC72" s="249"/>
      <c r="AD72" s="224"/>
    </row>
    <row r="73" spans="2:30" x14ac:dyDescent="0.25">
      <c r="B73" s="238"/>
      <c r="C73" s="511" t="s">
        <v>133</v>
      </c>
      <c r="D73" s="128">
        <v>1</v>
      </c>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248"/>
      <c r="AD73" s="224"/>
    </row>
    <row r="74" spans="2:30" x14ac:dyDescent="0.25">
      <c r="B74" s="238"/>
      <c r="C74" s="511"/>
      <c r="D74" s="124">
        <v>2</v>
      </c>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248"/>
      <c r="AD74" s="224"/>
    </row>
    <row r="75" spans="2:30" x14ac:dyDescent="0.25">
      <c r="B75" s="238"/>
      <c r="C75" s="511"/>
      <c r="D75" s="124">
        <v>3</v>
      </c>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248"/>
      <c r="AD75" s="224"/>
    </row>
    <row r="76" spans="2:30" x14ac:dyDescent="0.25">
      <c r="B76" s="238"/>
      <c r="C76" s="511"/>
      <c r="D76" s="124">
        <v>4</v>
      </c>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248"/>
      <c r="AD76" s="224"/>
    </row>
    <row r="77" spans="2:30" x14ac:dyDescent="0.25">
      <c r="B77" s="238"/>
      <c r="C77" s="511"/>
      <c r="D77" s="124">
        <v>5</v>
      </c>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248"/>
      <c r="AD77" s="224"/>
    </row>
    <row r="78" spans="2:30" x14ac:dyDescent="0.25">
      <c r="B78" s="238"/>
      <c r="C78" s="511"/>
      <c r="D78" s="124">
        <v>6</v>
      </c>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248"/>
      <c r="AD78" s="224"/>
    </row>
    <row r="79" spans="2:30" x14ac:dyDescent="0.25">
      <c r="B79" s="238"/>
      <c r="C79" s="511"/>
      <c r="D79" s="124">
        <v>7</v>
      </c>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248"/>
      <c r="AD79" s="224"/>
    </row>
    <row r="80" spans="2:30" x14ac:dyDescent="0.25">
      <c r="B80" s="238"/>
      <c r="C80" s="511"/>
      <c r="D80" s="124">
        <v>8</v>
      </c>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248"/>
      <c r="AD80" s="224"/>
    </row>
    <row r="81" spans="2:30" x14ac:dyDescent="0.25">
      <c r="B81" s="238"/>
      <c r="C81" s="511"/>
      <c r="D81" s="124">
        <v>9</v>
      </c>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248"/>
      <c r="AD81" s="224"/>
    </row>
    <row r="82" spans="2:30" x14ac:dyDescent="0.25">
      <c r="B82" s="238"/>
      <c r="C82" s="511"/>
      <c r="D82" s="124">
        <v>10</v>
      </c>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248"/>
      <c r="AD82" s="224"/>
    </row>
    <row r="83" spans="2:30" x14ac:dyDescent="0.25">
      <c r="B83" s="238"/>
      <c r="C83" s="511"/>
      <c r="D83" s="124">
        <v>11</v>
      </c>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248"/>
      <c r="AD83" s="224"/>
    </row>
    <row r="84" spans="2:30" x14ac:dyDescent="0.25">
      <c r="B84" s="238"/>
      <c r="C84" s="511"/>
      <c r="D84" s="124">
        <v>12</v>
      </c>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248"/>
      <c r="AD84" s="224"/>
    </row>
    <row r="85" spans="2:30" x14ac:dyDescent="0.25">
      <c r="B85" s="238"/>
      <c r="C85" s="511"/>
      <c r="D85" s="124">
        <v>13</v>
      </c>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248"/>
      <c r="AD85" s="224"/>
    </row>
    <row r="86" spans="2:30" x14ac:dyDescent="0.25">
      <c r="B86" s="238"/>
      <c r="C86" s="511"/>
      <c r="D86" s="124">
        <v>14</v>
      </c>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248"/>
      <c r="AD86" s="224"/>
    </row>
    <row r="87" spans="2:30" x14ac:dyDescent="0.25">
      <c r="B87" s="238"/>
      <c r="C87" s="511"/>
      <c r="D87" s="124">
        <v>15</v>
      </c>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248"/>
      <c r="AD87" s="224"/>
    </row>
    <row r="88" spans="2:30" x14ac:dyDescent="0.25">
      <c r="B88" s="238"/>
      <c r="C88" s="511"/>
      <c r="D88" s="124">
        <v>16</v>
      </c>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248"/>
      <c r="AD88" s="224"/>
    </row>
    <row r="89" spans="2:30" x14ac:dyDescent="0.25">
      <c r="B89" s="238"/>
      <c r="C89" s="511"/>
      <c r="D89" s="124">
        <v>17</v>
      </c>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248"/>
      <c r="AD89" s="224"/>
    </row>
    <row r="90" spans="2:30" x14ac:dyDescent="0.25">
      <c r="B90" s="238"/>
      <c r="C90" s="511"/>
      <c r="D90" s="124">
        <v>18</v>
      </c>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248"/>
      <c r="AD90" s="224"/>
    </row>
    <row r="91" spans="2:30" x14ac:dyDescent="0.25">
      <c r="B91" s="238"/>
      <c r="C91" s="511"/>
      <c r="D91" s="124">
        <v>19</v>
      </c>
      <c r="E91" s="324"/>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248"/>
      <c r="AD91" s="224"/>
    </row>
    <row r="92" spans="2:30" x14ac:dyDescent="0.25">
      <c r="B92" s="238"/>
      <c r="C92" s="511"/>
      <c r="D92" s="124">
        <v>20</v>
      </c>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248"/>
      <c r="AD92" s="224"/>
    </row>
    <row r="93" spans="2:30" x14ac:dyDescent="0.25">
      <c r="B93" s="238"/>
      <c r="C93" s="511"/>
      <c r="D93" s="124">
        <v>21</v>
      </c>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248"/>
      <c r="AD93" s="224"/>
    </row>
    <row r="94" spans="2:30" x14ac:dyDescent="0.25">
      <c r="B94" s="238"/>
      <c r="C94" s="511"/>
      <c r="D94" s="124">
        <v>22</v>
      </c>
      <c r="E94" s="324"/>
      <c r="F94" s="324"/>
      <c r="G94" s="324"/>
      <c r="H94" s="324"/>
      <c r="I94" s="324"/>
      <c r="J94" s="324"/>
      <c r="K94" s="324"/>
      <c r="L94" s="324"/>
      <c r="M94" s="324"/>
      <c r="N94" s="324"/>
      <c r="O94" s="324"/>
      <c r="P94" s="324"/>
      <c r="Q94" s="324"/>
      <c r="R94" s="324"/>
      <c r="S94" s="324"/>
      <c r="T94" s="324"/>
      <c r="U94" s="324"/>
      <c r="V94" s="324"/>
      <c r="W94" s="324"/>
      <c r="X94" s="324"/>
      <c r="Y94" s="324"/>
      <c r="Z94" s="324"/>
      <c r="AA94" s="324"/>
      <c r="AB94" s="324"/>
      <c r="AC94" s="248"/>
      <c r="AD94" s="224"/>
    </row>
    <row r="95" spans="2:30" x14ac:dyDescent="0.25">
      <c r="B95" s="238"/>
      <c r="C95" s="511"/>
      <c r="D95" s="124">
        <v>23</v>
      </c>
      <c r="E95" s="324"/>
      <c r="F95" s="324"/>
      <c r="G95" s="324"/>
      <c r="H95" s="324"/>
      <c r="I95" s="324"/>
      <c r="J95" s="324"/>
      <c r="K95" s="324"/>
      <c r="L95" s="324"/>
      <c r="M95" s="324"/>
      <c r="N95" s="324"/>
      <c r="O95" s="324"/>
      <c r="P95" s="324"/>
      <c r="Q95" s="324"/>
      <c r="R95" s="324"/>
      <c r="S95" s="324"/>
      <c r="T95" s="324"/>
      <c r="U95" s="324"/>
      <c r="V95" s="324"/>
      <c r="W95" s="324"/>
      <c r="X95" s="324"/>
      <c r="Y95" s="324"/>
      <c r="Z95" s="324"/>
      <c r="AA95" s="324"/>
      <c r="AB95" s="324"/>
      <c r="AC95" s="248"/>
      <c r="AD95" s="224"/>
    </row>
    <row r="96" spans="2:30" x14ac:dyDescent="0.25">
      <c r="B96" s="238"/>
      <c r="C96" s="511"/>
      <c r="D96" s="124">
        <v>24</v>
      </c>
      <c r="E96" s="324"/>
      <c r="F96" s="324"/>
      <c r="G96" s="324"/>
      <c r="H96" s="324"/>
      <c r="I96" s="324"/>
      <c r="J96" s="324"/>
      <c r="K96" s="324"/>
      <c r="L96" s="324"/>
      <c r="M96" s="324"/>
      <c r="N96" s="324"/>
      <c r="O96" s="324"/>
      <c r="P96" s="324"/>
      <c r="Q96" s="324"/>
      <c r="R96" s="324"/>
      <c r="S96" s="324"/>
      <c r="T96" s="324"/>
      <c r="U96" s="324"/>
      <c r="V96" s="324"/>
      <c r="W96" s="324"/>
      <c r="X96" s="324"/>
      <c r="Y96" s="324"/>
      <c r="Z96" s="324"/>
      <c r="AA96" s="324"/>
      <c r="AB96" s="324"/>
      <c r="AC96" s="248"/>
      <c r="AD96" s="224"/>
    </row>
    <row r="97" spans="2:30" x14ac:dyDescent="0.25">
      <c r="B97" s="238"/>
      <c r="C97" s="511"/>
      <c r="D97" s="124">
        <v>25</v>
      </c>
      <c r="E97" s="324"/>
      <c r="F97" s="324"/>
      <c r="G97" s="324"/>
      <c r="H97" s="324"/>
      <c r="I97" s="324"/>
      <c r="J97" s="324"/>
      <c r="K97" s="324"/>
      <c r="L97" s="324"/>
      <c r="M97" s="324"/>
      <c r="N97" s="324"/>
      <c r="O97" s="324"/>
      <c r="P97" s="324"/>
      <c r="Q97" s="324"/>
      <c r="R97" s="324"/>
      <c r="S97" s="324"/>
      <c r="T97" s="324"/>
      <c r="U97" s="324"/>
      <c r="V97" s="324"/>
      <c r="W97" s="324"/>
      <c r="X97" s="324"/>
      <c r="Y97" s="324"/>
      <c r="Z97" s="324"/>
      <c r="AA97" s="324"/>
      <c r="AB97" s="324"/>
      <c r="AC97" s="248"/>
      <c r="AD97" s="224"/>
    </row>
    <row r="98" spans="2:30" x14ac:dyDescent="0.25">
      <c r="B98" s="238"/>
      <c r="C98" s="511"/>
      <c r="D98" s="124">
        <v>26</v>
      </c>
      <c r="E98" s="324"/>
      <c r="F98" s="324"/>
      <c r="G98" s="324"/>
      <c r="H98" s="324"/>
      <c r="I98" s="324"/>
      <c r="J98" s="324"/>
      <c r="K98" s="324"/>
      <c r="L98" s="324"/>
      <c r="M98" s="324"/>
      <c r="N98" s="324"/>
      <c r="O98" s="324"/>
      <c r="P98" s="324"/>
      <c r="Q98" s="324"/>
      <c r="R98" s="324"/>
      <c r="S98" s="324"/>
      <c r="T98" s="324"/>
      <c r="U98" s="324"/>
      <c r="V98" s="324"/>
      <c r="W98" s="324"/>
      <c r="X98" s="324"/>
      <c r="Y98" s="324"/>
      <c r="Z98" s="324"/>
      <c r="AA98" s="324"/>
      <c r="AB98" s="324"/>
      <c r="AC98" s="248"/>
      <c r="AD98" s="224"/>
    </row>
    <row r="99" spans="2:30" x14ac:dyDescent="0.25">
      <c r="B99" s="238"/>
      <c r="C99" s="511"/>
      <c r="D99" s="124">
        <v>27</v>
      </c>
      <c r="E99" s="324"/>
      <c r="F99" s="324"/>
      <c r="G99" s="324"/>
      <c r="H99" s="324"/>
      <c r="I99" s="324"/>
      <c r="J99" s="324"/>
      <c r="K99" s="324"/>
      <c r="L99" s="324"/>
      <c r="M99" s="324"/>
      <c r="N99" s="324"/>
      <c r="O99" s="324"/>
      <c r="P99" s="324"/>
      <c r="Q99" s="324"/>
      <c r="R99" s="324"/>
      <c r="S99" s="324"/>
      <c r="T99" s="324"/>
      <c r="U99" s="324"/>
      <c r="V99" s="324"/>
      <c r="W99" s="324"/>
      <c r="X99" s="324"/>
      <c r="Y99" s="324"/>
      <c r="Z99" s="324"/>
      <c r="AA99" s="324"/>
      <c r="AB99" s="324"/>
      <c r="AC99" s="248"/>
      <c r="AD99" s="224"/>
    </row>
    <row r="100" spans="2:30" x14ac:dyDescent="0.25">
      <c r="B100" s="238"/>
      <c r="C100" s="511"/>
      <c r="D100" s="124">
        <v>28</v>
      </c>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324"/>
      <c r="AA100" s="324"/>
      <c r="AB100" s="324"/>
      <c r="AC100" s="248"/>
      <c r="AD100" s="224"/>
    </row>
    <row r="101" spans="2:30" x14ac:dyDescent="0.25">
      <c r="B101" s="238"/>
      <c r="C101" s="511"/>
      <c r="D101" s="124">
        <v>29</v>
      </c>
      <c r="E101" s="324"/>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c r="AB101" s="324"/>
      <c r="AC101" s="248"/>
      <c r="AD101" s="224"/>
    </row>
    <row r="102" spans="2:30" x14ac:dyDescent="0.25">
      <c r="B102" s="238"/>
      <c r="C102" s="511"/>
      <c r="D102" s="124">
        <v>30</v>
      </c>
      <c r="E102" s="324"/>
      <c r="F102" s="324"/>
      <c r="G102" s="324"/>
      <c r="H102" s="324"/>
      <c r="I102" s="324"/>
      <c r="J102" s="324"/>
      <c r="K102" s="324"/>
      <c r="L102" s="324"/>
      <c r="M102" s="324"/>
      <c r="N102" s="324"/>
      <c r="O102" s="324"/>
      <c r="P102" s="324"/>
      <c r="Q102" s="324"/>
      <c r="R102" s="324"/>
      <c r="S102" s="324"/>
      <c r="T102" s="324"/>
      <c r="U102" s="324"/>
      <c r="V102" s="324"/>
      <c r="W102" s="324"/>
      <c r="X102" s="324"/>
      <c r="Y102" s="324"/>
      <c r="Z102" s="324"/>
      <c r="AA102" s="324"/>
      <c r="AB102" s="324"/>
      <c r="AC102" s="248"/>
      <c r="AD102" s="224"/>
    </row>
    <row r="103" spans="2:30" x14ac:dyDescent="0.25">
      <c r="B103" s="238"/>
      <c r="C103" s="511"/>
      <c r="D103" s="125">
        <v>31</v>
      </c>
      <c r="E103" s="324"/>
      <c r="F103" s="324"/>
      <c r="G103" s="324"/>
      <c r="H103" s="324"/>
      <c r="I103" s="324"/>
      <c r="J103" s="324"/>
      <c r="K103" s="324"/>
      <c r="L103" s="324"/>
      <c r="M103" s="324"/>
      <c r="N103" s="324"/>
      <c r="O103" s="324"/>
      <c r="P103" s="324"/>
      <c r="Q103" s="324"/>
      <c r="R103" s="324"/>
      <c r="S103" s="324"/>
      <c r="T103" s="324"/>
      <c r="U103" s="324"/>
      <c r="V103" s="324"/>
      <c r="W103" s="324"/>
      <c r="X103" s="324"/>
      <c r="Y103" s="324"/>
      <c r="Z103" s="324"/>
      <c r="AA103" s="324"/>
      <c r="AB103" s="324"/>
      <c r="AC103" s="248"/>
      <c r="AD103" s="224"/>
    </row>
    <row r="104" spans="2:30" ht="15" thickBot="1" x14ac:dyDescent="0.3">
      <c r="B104" s="238"/>
      <c r="C104" s="511"/>
      <c r="D104" s="232"/>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276"/>
      <c r="AA104" s="276"/>
      <c r="AB104" s="277"/>
      <c r="AC104" s="249"/>
      <c r="AD104" s="224"/>
    </row>
    <row r="105" spans="2:30" x14ac:dyDescent="0.25">
      <c r="B105" s="238"/>
      <c r="C105" s="503" t="s">
        <v>134</v>
      </c>
      <c r="D105" s="128">
        <v>1</v>
      </c>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248"/>
      <c r="AD105" s="224"/>
    </row>
    <row r="106" spans="2:30" x14ac:dyDescent="0.25">
      <c r="B106" s="238"/>
      <c r="C106" s="503"/>
      <c r="D106" s="124">
        <v>2</v>
      </c>
      <c r="E106" s="324"/>
      <c r="F106" s="324"/>
      <c r="G106" s="324"/>
      <c r="H106" s="324"/>
      <c r="I106" s="324"/>
      <c r="J106" s="324"/>
      <c r="K106" s="324"/>
      <c r="L106" s="324"/>
      <c r="M106" s="324"/>
      <c r="N106" s="324"/>
      <c r="O106" s="324"/>
      <c r="P106" s="324"/>
      <c r="Q106" s="324"/>
      <c r="R106" s="324"/>
      <c r="S106" s="324"/>
      <c r="T106" s="324"/>
      <c r="U106" s="324"/>
      <c r="V106" s="324"/>
      <c r="W106" s="324"/>
      <c r="X106" s="324"/>
      <c r="Y106" s="324"/>
      <c r="Z106" s="324"/>
      <c r="AA106" s="324"/>
      <c r="AB106" s="324"/>
      <c r="AC106" s="248"/>
      <c r="AD106" s="224"/>
    </row>
    <row r="107" spans="2:30" x14ac:dyDescent="0.25">
      <c r="B107" s="238"/>
      <c r="C107" s="503"/>
      <c r="D107" s="124">
        <v>3</v>
      </c>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248"/>
      <c r="AD107" s="224"/>
    </row>
    <row r="108" spans="2:30" x14ac:dyDescent="0.25">
      <c r="B108" s="238"/>
      <c r="C108" s="503"/>
      <c r="D108" s="124">
        <v>4</v>
      </c>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248"/>
      <c r="AD108" s="224"/>
    </row>
    <row r="109" spans="2:30" x14ac:dyDescent="0.25">
      <c r="B109" s="238"/>
      <c r="C109" s="503"/>
      <c r="D109" s="124">
        <v>5</v>
      </c>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248"/>
      <c r="AD109" s="224"/>
    </row>
    <row r="110" spans="2:30" x14ac:dyDescent="0.25">
      <c r="B110" s="238"/>
      <c r="C110" s="503"/>
      <c r="D110" s="124">
        <v>6</v>
      </c>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248"/>
      <c r="AD110" s="224"/>
    </row>
    <row r="111" spans="2:30" x14ac:dyDescent="0.25">
      <c r="B111" s="238"/>
      <c r="C111" s="503"/>
      <c r="D111" s="124">
        <v>7</v>
      </c>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248"/>
      <c r="AD111" s="224"/>
    </row>
    <row r="112" spans="2:30" x14ac:dyDescent="0.25">
      <c r="B112" s="238"/>
      <c r="C112" s="503"/>
      <c r="D112" s="124">
        <v>8</v>
      </c>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248"/>
      <c r="AD112" s="224"/>
    </row>
    <row r="113" spans="2:30" x14ac:dyDescent="0.25">
      <c r="B113" s="238"/>
      <c r="C113" s="503"/>
      <c r="D113" s="124">
        <v>9</v>
      </c>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248"/>
      <c r="AD113" s="224"/>
    </row>
    <row r="114" spans="2:30" x14ac:dyDescent="0.25">
      <c r="B114" s="238"/>
      <c r="C114" s="503"/>
      <c r="D114" s="124">
        <v>10</v>
      </c>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248"/>
      <c r="AD114" s="224"/>
    </row>
    <row r="115" spans="2:30" x14ac:dyDescent="0.25">
      <c r="B115" s="238"/>
      <c r="C115" s="503"/>
      <c r="D115" s="124">
        <v>11</v>
      </c>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248"/>
      <c r="AD115" s="224"/>
    </row>
    <row r="116" spans="2:30" x14ac:dyDescent="0.25">
      <c r="B116" s="238"/>
      <c r="C116" s="503"/>
      <c r="D116" s="124">
        <v>12</v>
      </c>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248"/>
      <c r="AD116" s="224"/>
    </row>
    <row r="117" spans="2:30" x14ac:dyDescent="0.25">
      <c r="B117" s="238"/>
      <c r="C117" s="503"/>
      <c r="D117" s="124">
        <v>13</v>
      </c>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248"/>
      <c r="AD117" s="224"/>
    </row>
    <row r="118" spans="2:30" x14ac:dyDescent="0.25">
      <c r="B118" s="238"/>
      <c r="C118" s="503"/>
      <c r="D118" s="124">
        <v>14</v>
      </c>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248"/>
      <c r="AD118" s="224"/>
    </row>
    <row r="119" spans="2:30" x14ac:dyDescent="0.25">
      <c r="B119" s="238"/>
      <c r="C119" s="503"/>
      <c r="D119" s="124">
        <v>15</v>
      </c>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248"/>
      <c r="AD119" s="224"/>
    </row>
    <row r="120" spans="2:30" x14ac:dyDescent="0.25">
      <c r="B120" s="238"/>
      <c r="C120" s="503"/>
      <c r="D120" s="124">
        <v>16</v>
      </c>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248"/>
      <c r="AD120" s="224"/>
    </row>
    <row r="121" spans="2:30" x14ac:dyDescent="0.25">
      <c r="B121" s="238"/>
      <c r="C121" s="503"/>
      <c r="D121" s="124">
        <v>17</v>
      </c>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248"/>
      <c r="AD121" s="224"/>
    </row>
    <row r="122" spans="2:30" x14ac:dyDescent="0.25">
      <c r="B122" s="238"/>
      <c r="C122" s="503"/>
      <c r="D122" s="124">
        <v>18</v>
      </c>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248"/>
      <c r="AD122" s="224"/>
    </row>
    <row r="123" spans="2:30" x14ac:dyDescent="0.25">
      <c r="B123" s="238"/>
      <c r="C123" s="503"/>
      <c r="D123" s="124">
        <v>19</v>
      </c>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248"/>
      <c r="AD123" s="224"/>
    </row>
    <row r="124" spans="2:30" x14ac:dyDescent="0.25">
      <c r="B124" s="238"/>
      <c r="C124" s="503"/>
      <c r="D124" s="124">
        <v>20</v>
      </c>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248"/>
      <c r="AD124" s="224"/>
    </row>
    <row r="125" spans="2:30" x14ac:dyDescent="0.25">
      <c r="B125" s="238"/>
      <c r="C125" s="503"/>
      <c r="D125" s="124">
        <v>21</v>
      </c>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248"/>
      <c r="AD125" s="224"/>
    </row>
    <row r="126" spans="2:30" x14ac:dyDescent="0.25">
      <c r="B126" s="238"/>
      <c r="C126" s="503"/>
      <c r="D126" s="124">
        <v>22</v>
      </c>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248"/>
      <c r="AD126" s="224"/>
    </row>
    <row r="127" spans="2:30" x14ac:dyDescent="0.25">
      <c r="B127" s="238"/>
      <c r="C127" s="503"/>
      <c r="D127" s="124">
        <v>23</v>
      </c>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248"/>
      <c r="AD127" s="224"/>
    </row>
    <row r="128" spans="2:30" x14ac:dyDescent="0.25">
      <c r="B128" s="238"/>
      <c r="C128" s="503"/>
      <c r="D128" s="124">
        <v>24</v>
      </c>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248"/>
      <c r="AD128" s="224"/>
    </row>
    <row r="129" spans="2:30" x14ac:dyDescent="0.25">
      <c r="B129" s="238"/>
      <c r="C129" s="503"/>
      <c r="D129" s="124">
        <v>25</v>
      </c>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248"/>
      <c r="AD129" s="224"/>
    </row>
    <row r="130" spans="2:30" x14ac:dyDescent="0.25">
      <c r="B130" s="238"/>
      <c r="C130" s="503"/>
      <c r="D130" s="124">
        <v>26</v>
      </c>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248"/>
      <c r="AD130" s="224"/>
    </row>
    <row r="131" spans="2:30" x14ac:dyDescent="0.25">
      <c r="B131" s="238"/>
      <c r="C131" s="503"/>
      <c r="D131" s="124">
        <v>27</v>
      </c>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248"/>
      <c r="AD131" s="224"/>
    </row>
    <row r="132" spans="2:30" x14ac:dyDescent="0.25">
      <c r="B132" s="238"/>
      <c r="C132" s="503"/>
      <c r="D132" s="124">
        <v>28</v>
      </c>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248"/>
      <c r="AD132" s="224"/>
    </row>
    <row r="133" spans="2:30" x14ac:dyDescent="0.25">
      <c r="B133" s="238"/>
      <c r="C133" s="503"/>
      <c r="D133" s="124">
        <v>29</v>
      </c>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248"/>
      <c r="AD133" s="224"/>
    </row>
    <row r="134" spans="2:30" x14ac:dyDescent="0.25">
      <c r="B134" s="238"/>
      <c r="C134" s="503"/>
      <c r="D134" s="129">
        <v>30</v>
      </c>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248"/>
      <c r="AD134" s="224"/>
    </row>
    <row r="135" spans="2:30" ht="15" thickBot="1" x14ac:dyDescent="0.3">
      <c r="B135" s="238"/>
      <c r="C135" s="503"/>
      <c r="D135" s="232"/>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c r="AA135" s="276"/>
      <c r="AB135" s="277"/>
      <c r="AC135" s="249"/>
      <c r="AD135" s="224"/>
    </row>
    <row r="136" spans="2:30" x14ac:dyDescent="0.25">
      <c r="B136" s="238"/>
      <c r="C136" s="503" t="s">
        <v>135</v>
      </c>
      <c r="D136" s="127">
        <v>1</v>
      </c>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248"/>
      <c r="AD136" s="224"/>
    </row>
    <row r="137" spans="2:30" x14ac:dyDescent="0.25">
      <c r="B137" s="238"/>
      <c r="C137" s="503"/>
      <c r="D137" s="124">
        <v>2</v>
      </c>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248"/>
      <c r="AD137" s="224"/>
    </row>
    <row r="138" spans="2:30" x14ac:dyDescent="0.25">
      <c r="B138" s="238"/>
      <c r="C138" s="503"/>
      <c r="D138" s="124">
        <v>3</v>
      </c>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248"/>
      <c r="AD138" s="224"/>
    </row>
    <row r="139" spans="2:30" x14ac:dyDescent="0.25">
      <c r="B139" s="238"/>
      <c r="C139" s="503"/>
      <c r="D139" s="124">
        <v>4</v>
      </c>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248"/>
      <c r="AD139" s="224"/>
    </row>
    <row r="140" spans="2:30" x14ac:dyDescent="0.25">
      <c r="B140" s="238"/>
      <c r="C140" s="503"/>
      <c r="D140" s="124">
        <v>5</v>
      </c>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248"/>
      <c r="AD140" s="224"/>
    </row>
    <row r="141" spans="2:30" x14ac:dyDescent="0.25">
      <c r="B141" s="238"/>
      <c r="C141" s="503"/>
      <c r="D141" s="124">
        <v>6</v>
      </c>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248"/>
      <c r="AD141" s="224"/>
    </row>
    <row r="142" spans="2:30" x14ac:dyDescent="0.25">
      <c r="B142" s="238"/>
      <c r="C142" s="503"/>
      <c r="D142" s="124">
        <v>7</v>
      </c>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248"/>
      <c r="AD142" s="224"/>
    </row>
    <row r="143" spans="2:30" x14ac:dyDescent="0.25">
      <c r="B143" s="238"/>
      <c r="C143" s="503"/>
      <c r="D143" s="124">
        <v>8</v>
      </c>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4"/>
      <c r="AA143" s="324"/>
      <c r="AB143" s="324"/>
      <c r="AC143" s="248"/>
      <c r="AD143" s="224"/>
    </row>
    <row r="144" spans="2:30" x14ac:dyDescent="0.25">
      <c r="B144" s="238"/>
      <c r="C144" s="503"/>
      <c r="D144" s="124">
        <v>9</v>
      </c>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248"/>
      <c r="AD144" s="224"/>
    </row>
    <row r="145" spans="2:30" x14ac:dyDescent="0.25">
      <c r="B145" s="238"/>
      <c r="C145" s="503"/>
      <c r="D145" s="124">
        <v>10</v>
      </c>
      <c r="E145" s="324"/>
      <c r="F145" s="324"/>
      <c r="G145" s="324"/>
      <c r="H145" s="324"/>
      <c r="I145" s="324"/>
      <c r="J145" s="324"/>
      <c r="K145" s="324"/>
      <c r="L145" s="324"/>
      <c r="M145" s="324"/>
      <c r="N145" s="324"/>
      <c r="O145" s="324"/>
      <c r="P145" s="324"/>
      <c r="Q145" s="324"/>
      <c r="R145" s="324"/>
      <c r="S145" s="324"/>
      <c r="T145" s="324"/>
      <c r="U145" s="324"/>
      <c r="V145" s="324"/>
      <c r="W145" s="324"/>
      <c r="X145" s="324"/>
      <c r="Y145" s="324"/>
      <c r="Z145" s="324"/>
      <c r="AA145" s="324"/>
      <c r="AB145" s="324"/>
      <c r="AC145" s="248"/>
      <c r="AD145" s="224"/>
    </row>
    <row r="146" spans="2:30" x14ac:dyDescent="0.25">
      <c r="B146" s="238"/>
      <c r="C146" s="503"/>
      <c r="D146" s="124">
        <v>11</v>
      </c>
      <c r="E146" s="324"/>
      <c r="F146" s="324"/>
      <c r="G146" s="324"/>
      <c r="H146" s="324"/>
      <c r="I146" s="324"/>
      <c r="J146" s="324"/>
      <c r="K146" s="324"/>
      <c r="L146" s="324"/>
      <c r="M146" s="324"/>
      <c r="N146" s="324"/>
      <c r="O146" s="324"/>
      <c r="P146" s="324"/>
      <c r="Q146" s="324"/>
      <c r="R146" s="324"/>
      <c r="S146" s="324"/>
      <c r="T146" s="324"/>
      <c r="U146" s="324"/>
      <c r="V146" s="324"/>
      <c r="W146" s="324"/>
      <c r="X146" s="324"/>
      <c r="Y146" s="324"/>
      <c r="Z146" s="324"/>
      <c r="AA146" s="324"/>
      <c r="AB146" s="324"/>
      <c r="AC146" s="248"/>
      <c r="AD146" s="224"/>
    </row>
    <row r="147" spans="2:30" x14ac:dyDescent="0.25">
      <c r="B147" s="238"/>
      <c r="C147" s="503"/>
      <c r="D147" s="124">
        <v>12</v>
      </c>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248"/>
      <c r="AD147" s="224"/>
    </row>
    <row r="148" spans="2:30" x14ac:dyDescent="0.25">
      <c r="B148" s="238"/>
      <c r="C148" s="503"/>
      <c r="D148" s="124">
        <v>13</v>
      </c>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248"/>
      <c r="AD148" s="224"/>
    </row>
    <row r="149" spans="2:30" x14ac:dyDescent="0.25">
      <c r="B149" s="238"/>
      <c r="C149" s="503"/>
      <c r="D149" s="124">
        <v>14</v>
      </c>
      <c r="E149" s="324"/>
      <c r="F149" s="324"/>
      <c r="G149" s="324"/>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248"/>
      <c r="AD149" s="224"/>
    </row>
    <row r="150" spans="2:30" x14ac:dyDescent="0.25">
      <c r="B150" s="238"/>
      <c r="C150" s="503"/>
      <c r="D150" s="124">
        <v>15</v>
      </c>
      <c r="E150" s="324"/>
      <c r="F150" s="324"/>
      <c r="G150" s="324"/>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248"/>
      <c r="AD150" s="224"/>
    </row>
    <row r="151" spans="2:30" x14ac:dyDescent="0.25">
      <c r="B151" s="238"/>
      <c r="C151" s="503"/>
      <c r="D151" s="124">
        <v>16</v>
      </c>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248"/>
      <c r="AD151" s="224"/>
    </row>
    <row r="152" spans="2:30" x14ac:dyDescent="0.25">
      <c r="B152" s="238"/>
      <c r="C152" s="503"/>
      <c r="D152" s="124">
        <v>17</v>
      </c>
      <c r="E152" s="324"/>
      <c r="F152" s="324"/>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248"/>
      <c r="AD152" s="224"/>
    </row>
    <row r="153" spans="2:30" x14ac:dyDescent="0.25">
      <c r="B153" s="238"/>
      <c r="C153" s="503"/>
      <c r="D153" s="124">
        <v>18</v>
      </c>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248"/>
      <c r="AD153" s="224"/>
    </row>
    <row r="154" spans="2:30" x14ac:dyDescent="0.25">
      <c r="B154" s="238"/>
      <c r="C154" s="503"/>
      <c r="D154" s="124">
        <v>19</v>
      </c>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248"/>
      <c r="AD154" s="224"/>
    </row>
    <row r="155" spans="2:30" x14ac:dyDescent="0.25">
      <c r="B155" s="238"/>
      <c r="C155" s="503"/>
      <c r="D155" s="124">
        <v>20</v>
      </c>
      <c r="E155" s="324"/>
      <c r="F155" s="324"/>
      <c r="G155" s="324"/>
      <c r="H155" s="324"/>
      <c r="I155" s="324"/>
      <c r="J155" s="324"/>
      <c r="K155" s="324"/>
      <c r="L155" s="324"/>
      <c r="M155" s="324"/>
      <c r="N155" s="324"/>
      <c r="O155" s="324"/>
      <c r="P155" s="324"/>
      <c r="Q155" s="324"/>
      <c r="R155" s="324"/>
      <c r="S155" s="324"/>
      <c r="T155" s="324"/>
      <c r="U155" s="324"/>
      <c r="V155" s="324"/>
      <c r="W155" s="324"/>
      <c r="X155" s="324"/>
      <c r="Y155" s="324"/>
      <c r="Z155" s="324"/>
      <c r="AA155" s="324"/>
      <c r="AB155" s="324"/>
      <c r="AC155" s="248"/>
      <c r="AD155" s="224"/>
    </row>
    <row r="156" spans="2:30" x14ac:dyDescent="0.25">
      <c r="B156" s="238"/>
      <c r="C156" s="503"/>
      <c r="D156" s="124">
        <v>21</v>
      </c>
      <c r="E156" s="324"/>
      <c r="F156" s="324"/>
      <c r="G156" s="324"/>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248"/>
      <c r="AD156" s="224"/>
    </row>
    <row r="157" spans="2:30" x14ac:dyDescent="0.25">
      <c r="B157" s="238"/>
      <c r="C157" s="503"/>
      <c r="D157" s="124">
        <v>22</v>
      </c>
      <c r="E157" s="324"/>
      <c r="F157" s="324"/>
      <c r="G157" s="324"/>
      <c r="H157" s="324"/>
      <c r="I157" s="324"/>
      <c r="J157" s="324"/>
      <c r="K157" s="324"/>
      <c r="L157" s="324"/>
      <c r="M157" s="324"/>
      <c r="N157" s="324"/>
      <c r="O157" s="324"/>
      <c r="P157" s="324"/>
      <c r="Q157" s="324"/>
      <c r="R157" s="324"/>
      <c r="S157" s="324"/>
      <c r="T157" s="324"/>
      <c r="U157" s="324"/>
      <c r="V157" s="324"/>
      <c r="W157" s="324"/>
      <c r="X157" s="324"/>
      <c r="Y157" s="324"/>
      <c r="Z157" s="324"/>
      <c r="AA157" s="324"/>
      <c r="AB157" s="324"/>
      <c r="AC157" s="248"/>
      <c r="AD157" s="224"/>
    </row>
    <row r="158" spans="2:30" x14ac:dyDescent="0.25">
      <c r="B158" s="238"/>
      <c r="C158" s="503"/>
      <c r="D158" s="124">
        <v>23</v>
      </c>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248"/>
      <c r="AD158" s="224"/>
    </row>
    <row r="159" spans="2:30" x14ac:dyDescent="0.25">
      <c r="B159" s="238"/>
      <c r="C159" s="503"/>
      <c r="D159" s="124">
        <v>24</v>
      </c>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248"/>
      <c r="AD159" s="224"/>
    </row>
    <row r="160" spans="2:30" x14ac:dyDescent="0.25">
      <c r="B160" s="238"/>
      <c r="C160" s="503"/>
      <c r="D160" s="124">
        <v>25</v>
      </c>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248"/>
      <c r="AD160" s="224"/>
    </row>
    <row r="161" spans="2:30" x14ac:dyDescent="0.25">
      <c r="B161" s="238"/>
      <c r="C161" s="503"/>
      <c r="D161" s="124">
        <v>26</v>
      </c>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248"/>
      <c r="AD161" s="224"/>
    </row>
    <row r="162" spans="2:30" x14ac:dyDescent="0.25">
      <c r="B162" s="238"/>
      <c r="C162" s="503"/>
      <c r="D162" s="124">
        <v>27</v>
      </c>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248"/>
      <c r="AD162" s="224"/>
    </row>
    <row r="163" spans="2:30" x14ac:dyDescent="0.25">
      <c r="B163" s="238"/>
      <c r="C163" s="503"/>
      <c r="D163" s="124">
        <v>28</v>
      </c>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248"/>
      <c r="AD163" s="224"/>
    </row>
    <row r="164" spans="2:30" x14ac:dyDescent="0.25">
      <c r="B164" s="238"/>
      <c r="C164" s="503"/>
      <c r="D164" s="124">
        <v>29</v>
      </c>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248"/>
      <c r="AD164" s="224"/>
    </row>
    <row r="165" spans="2:30" x14ac:dyDescent="0.25">
      <c r="B165" s="238"/>
      <c r="C165" s="503"/>
      <c r="D165" s="124">
        <v>30</v>
      </c>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248"/>
      <c r="AD165" s="224"/>
    </row>
    <row r="166" spans="2:30" x14ac:dyDescent="0.25">
      <c r="B166" s="238"/>
      <c r="C166" s="503"/>
      <c r="D166" s="125">
        <v>31</v>
      </c>
      <c r="E166" s="324"/>
      <c r="F166" s="324"/>
      <c r="G166" s="324"/>
      <c r="H166" s="324"/>
      <c r="I166" s="324"/>
      <c r="J166" s="324"/>
      <c r="K166" s="324"/>
      <c r="L166" s="324"/>
      <c r="M166" s="324"/>
      <c r="N166" s="324"/>
      <c r="O166" s="324"/>
      <c r="P166" s="324"/>
      <c r="Q166" s="324"/>
      <c r="R166" s="324"/>
      <c r="S166" s="324"/>
      <c r="T166" s="324"/>
      <c r="U166" s="324"/>
      <c r="V166" s="324"/>
      <c r="W166" s="324"/>
      <c r="X166" s="324"/>
      <c r="Y166" s="324"/>
      <c r="Z166" s="324"/>
      <c r="AA166" s="324"/>
      <c r="AB166" s="324"/>
      <c r="AC166" s="248"/>
      <c r="AD166" s="224"/>
    </row>
    <row r="167" spans="2:30" ht="15" thickBot="1" x14ac:dyDescent="0.3">
      <c r="B167" s="238"/>
      <c r="C167" s="503"/>
      <c r="D167" s="232"/>
      <c r="E167" s="276"/>
      <c r="F167" s="276"/>
      <c r="G167" s="276"/>
      <c r="H167" s="276"/>
      <c r="I167" s="276"/>
      <c r="J167" s="276"/>
      <c r="K167" s="276"/>
      <c r="L167" s="276"/>
      <c r="M167" s="276"/>
      <c r="N167" s="276"/>
      <c r="O167" s="276"/>
      <c r="P167" s="276"/>
      <c r="Q167" s="276"/>
      <c r="R167" s="276"/>
      <c r="S167" s="276"/>
      <c r="T167" s="276"/>
      <c r="U167" s="276"/>
      <c r="V167" s="276"/>
      <c r="W167" s="276"/>
      <c r="X167" s="276"/>
      <c r="Y167" s="276"/>
      <c r="Z167" s="276"/>
      <c r="AA167" s="276"/>
      <c r="AB167" s="277"/>
      <c r="AC167" s="249"/>
      <c r="AD167" s="224"/>
    </row>
    <row r="168" spans="2:30" x14ac:dyDescent="0.25">
      <c r="B168" s="238"/>
      <c r="C168" s="503" t="s">
        <v>136</v>
      </c>
      <c r="D168" s="128">
        <v>1</v>
      </c>
      <c r="E168" s="324"/>
      <c r="F168" s="324"/>
      <c r="G168" s="324"/>
      <c r="H168" s="324"/>
      <c r="I168" s="324"/>
      <c r="J168" s="324"/>
      <c r="K168" s="324"/>
      <c r="L168" s="324"/>
      <c r="M168" s="324"/>
      <c r="N168" s="324"/>
      <c r="O168" s="324"/>
      <c r="P168" s="324"/>
      <c r="Q168" s="324"/>
      <c r="R168" s="324"/>
      <c r="S168" s="324"/>
      <c r="T168" s="324"/>
      <c r="U168" s="324"/>
      <c r="V168" s="324"/>
      <c r="W168" s="324"/>
      <c r="X168" s="324"/>
      <c r="Y168" s="324"/>
      <c r="Z168" s="324"/>
      <c r="AA168" s="324"/>
      <c r="AB168" s="324"/>
      <c r="AC168" s="248"/>
      <c r="AD168" s="224"/>
    </row>
    <row r="169" spans="2:30" x14ac:dyDescent="0.25">
      <c r="B169" s="238"/>
      <c r="C169" s="503"/>
      <c r="D169" s="124">
        <v>2</v>
      </c>
      <c r="E169" s="324"/>
      <c r="F169" s="324"/>
      <c r="G169" s="324"/>
      <c r="H169" s="324"/>
      <c r="I169" s="324"/>
      <c r="J169" s="324"/>
      <c r="K169" s="324"/>
      <c r="L169" s="324"/>
      <c r="M169" s="324"/>
      <c r="N169" s="324"/>
      <c r="O169" s="324"/>
      <c r="P169" s="324"/>
      <c r="Q169" s="324"/>
      <c r="R169" s="324"/>
      <c r="S169" s="324"/>
      <c r="T169" s="324"/>
      <c r="U169" s="324"/>
      <c r="V169" s="324"/>
      <c r="W169" s="324"/>
      <c r="X169" s="324"/>
      <c r="Y169" s="324"/>
      <c r="Z169" s="324"/>
      <c r="AA169" s="324"/>
      <c r="AB169" s="324"/>
      <c r="AC169" s="248"/>
      <c r="AD169" s="224"/>
    </row>
    <row r="170" spans="2:30" x14ac:dyDescent="0.25">
      <c r="B170" s="238"/>
      <c r="C170" s="503"/>
      <c r="D170" s="124">
        <v>3</v>
      </c>
      <c r="E170" s="324"/>
      <c r="F170" s="324"/>
      <c r="G170" s="324"/>
      <c r="H170" s="324"/>
      <c r="I170" s="324"/>
      <c r="J170" s="324"/>
      <c r="K170" s="324"/>
      <c r="L170" s="324"/>
      <c r="M170" s="324"/>
      <c r="N170" s="324"/>
      <c r="O170" s="324"/>
      <c r="P170" s="324"/>
      <c r="Q170" s="324"/>
      <c r="R170" s="324"/>
      <c r="S170" s="324"/>
      <c r="T170" s="324"/>
      <c r="U170" s="324"/>
      <c r="V170" s="324"/>
      <c r="W170" s="324"/>
      <c r="X170" s="324"/>
      <c r="Y170" s="324"/>
      <c r="Z170" s="324"/>
      <c r="AA170" s="324"/>
      <c r="AB170" s="324"/>
      <c r="AC170" s="248"/>
      <c r="AD170" s="224"/>
    </row>
    <row r="171" spans="2:30" x14ac:dyDescent="0.25">
      <c r="B171" s="238"/>
      <c r="C171" s="503"/>
      <c r="D171" s="124">
        <v>4</v>
      </c>
      <c r="E171" s="324"/>
      <c r="F171" s="324"/>
      <c r="G171" s="324"/>
      <c r="H171" s="324"/>
      <c r="I171" s="324"/>
      <c r="J171" s="324"/>
      <c r="K171" s="324"/>
      <c r="L171" s="324"/>
      <c r="M171" s="324"/>
      <c r="N171" s="324"/>
      <c r="O171" s="324"/>
      <c r="P171" s="324"/>
      <c r="Q171" s="324"/>
      <c r="R171" s="324"/>
      <c r="S171" s="324"/>
      <c r="T171" s="324"/>
      <c r="U171" s="324"/>
      <c r="V171" s="324"/>
      <c r="W171" s="324"/>
      <c r="X171" s="324"/>
      <c r="Y171" s="324"/>
      <c r="Z171" s="324"/>
      <c r="AA171" s="324"/>
      <c r="AB171" s="324"/>
      <c r="AC171" s="248"/>
      <c r="AD171" s="224"/>
    </row>
    <row r="172" spans="2:30" x14ac:dyDescent="0.25">
      <c r="B172" s="238"/>
      <c r="C172" s="503"/>
      <c r="D172" s="124">
        <v>5</v>
      </c>
      <c r="E172" s="324"/>
      <c r="F172" s="324"/>
      <c r="G172" s="324"/>
      <c r="H172" s="324"/>
      <c r="I172" s="324"/>
      <c r="J172" s="324"/>
      <c r="K172" s="324"/>
      <c r="L172" s="324"/>
      <c r="M172" s="324"/>
      <c r="N172" s="324"/>
      <c r="O172" s="324"/>
      <c r="P172" s="324"/>
      <c r="Q172" s="324"/>
      <c r="R172" s="324"/>
      <c r="S172" s="324"/>
      <c r="T172" s="324"/>
      <c r="U172" s="324"/>
      <c r="V172" s="324"/>
      <c r="W172" s="324"/>
      <c r="X172" s="324"/>
      <c r="Y172" s="324"/>
      <c r="Z172" s="324"/>
      <c r="AA172" s="324"/>
      <c r="AB172" s="324"/>
      <c r="AC172" s="248"/>
      <c r="AD172" s="224"/>
    </row>
    <row r="173" spans="2:30" x14ac:dyDescent="0.25">
      <c r="B173" s="238"/>
      <c r="C173" s="503"/>
      <c r="D173" s="124">
        <v>6</v>
      </c>
      <c r="E173" s="324"/>
      <c r="F173" s="324"/>
      <c r="G173" s="324"/>
      <c r="H173" s="324"/>
      <c r="I173" s="324"/>
      <c r="J173" s="324"/>
      <c r="K173" s="324"/>
      <c r="L173" s="324"/>
      <c r="M173" s="324"/>
      <c r="N173" s="324"/>
      <c r="O173" s="324"/>
      <c r="P173" s="324"/>
      <c r="Q173" s="324"/>
      <c r="R173" s="324"/>
      <c r="S173" s="324"/>
      <c r="T173" s="324"/>
      <c r="U173" s="324"/>
      <c r="V173" s="324"/>
      <c r="W173" s="324"/>
      <c r="X173" s="324"/>
      <c r="Y173" s="324"/>
      <c r="Z173" s="324"/>
      <c r="AA173" s="324"/>
      <c r="AB173" s="324"/>
      <c r="AC173" s="248"/>
      <c r="AD173" s="224"/>
    </row>
    <row r="174" spans="2:30" x14ac:dyDescent="0.25">
      <c r="B174" s="238"/>
      <c r="C174" s="503"/>
      <c r="D174" s="124">
        <v>7</v>
      </c>
      <c r="E174" s="324"/>
      <c r="F174" s="324"/>
      <c r="G174" s="324"/>
      <c r="H174" s="324"/>
      <c r="I174" s="324"/>
      <c r="J174" s="324"/>
      <c r="K174" s="324"/>
      <c r="L174" s="324"/>
      <c r="M174" s="324"/>
      <c r="N174" s="324"/>
      <c r="O174" s="324"/>
      <c r="P174" s="324"/>
      <c r="Q174" s="324"/>
      <c r="R174" s="324"/>
      <c r="S174" s="324"/>
      <c r="T174" s="324"/>
      <c r="U174" s="324"/>
      <c r="V174" s="324"/>
      <c r="W174" s="324"/>
      <c r="X174" s="324"/>
      <c r="Y174" s="324"/>
      <c r="Z174" s="324"/>
      <c r="AA174" s="324"/>
      <c r="AB174" s="324"/>
      <c r="AC174" s="248"/>
      <c r="AD174" s="224"/>
    </row>
    <row r="175" spans="2:30" x14ac:dyDescent="0.25">
      <c r="B175" s="238"/>
      <c r="C175" s="503"/>
      <c r="D175" s="124">
        <v>8</v>
      </c>
      <c r="E175" s="324"/>
      <c r="F175" s="324"/>
      <c r="G175" s="324"/>
      <c r="H175" s="324"/>
      <c r="I175" s="324"/>
      <c r="J175" s="324"/>
      <c r="K175" s="324"/>
      <c r="L175" s="324"/>
      <c r="M175" s="324"/>
      <c r="N175" s="324"/>
      <c r="O175" s="324"/>
      <c r="P175" s="324"/>
      <c r="Q175" s="324"/>
      <c r="R175" s="324"/>
      <c r="S175" s="324"/>
      <c r="T175" s="324"/>
      <c r="U175" s="324"/>
      <c r="V175" s="324"/>
      <c r="W175" s="324"/>
      <c r="X175" s="324"/>
      <c r="Y175" s="324"/>
      <c r="Z175" s="324"/>
      <c r="AA175" s="324"/>
      <c r="AB175" s="324"/>
      <c r="AC175" s="248"/>
      <c r="AD175" s="224"/>
    </row>
    <row r="176" spans="2:30" x14ac:dyDescent="0.25">
      <c r="B176" s="238"/>
      <c r="C176" s="503"/>
      <c r="D176" s="124">
        <v>9</v>
      </c>
      <c r="E176" s="324"/>
      <c r="F176" s="324"/>
      <c r="G176" s="324"/>
      <c r="H176" s="324"/>
      <c r="I176" s="324"/>
      <c r="J176" s="324"/>
      <c r="K176" s="324"/>
      <c r="L176" s="324"/>
      <c r="M176" s="324"/>
      <c r="N176" s="324"/>
      <c r="O176" s="324"/>
      <c r="P176" s="324"/>
      <c r="Q176" s="324"/>
      <c r="R176" s="324"/>
      <c r="S176" s="324"/>
      <c r="T176" s="324"/>
      <c r="U176" s="324"/>
      <c r="V176" s="324"/>
      <c r="W176" s="324"/>
      <c r="X176" s="324"/>
      <c r="Y176" s="324"/>
      <c r="Z176" s="324"/>
      <c r="AA176" s="324"/>
      <c r="AB176" s="324"/>
      <c r="AC176" s="248"/>
      <c r="AD176" s="224"/>
    </row>
    <row r="177" spans="2:30" x14ac:dyDescent="0.25">
      <c r="B177" s="238"/>
      <c r="C177" s="503"/>
      <c r="D177" s="124">
        <v>10</v>
      </c>
      <c r="E177" s="324"/>
      <c r="F177" s="324"/>
      <c r="G177" s="324"/>
      <c r="H177" s="324"/>
      <c r="I177" s="324"/>
      <c r="J177" s="324"/>
      <c r="K177" s="324"/>
      <c r="L177" s="324"/>
      <c r="M177" s="324"/>
      <c r="N177" s="324"/>
      <c r="O177" s="324"/>
      <c r="P177" s="324"/>
      <c r="Q177" s="324"/>
      <c r="R177" s="324"/>
      <c r="S177" s="324"/>
      <c r="T177" s="324"/>
      <c r="U177" s="324"/>
      <c r="V177" s="324"/>
      <c r="W177" s="324"/>
      <c r="X177" s="324"/>
      <c r="Y177" s="324"/>
      <c r="Z177" s="324"/>
      <c r="AA177" s="324"/>
      <c r="AB177" s="324"/>
      <c r="AC177" s="248"/>
      <c r="AD177" s="224"/>
    </row>
    <row r="178" spans="2:30" x14ac:dyDescent="0.25">
      <c r="B178" s="238"/>
      <c r="C178" s="503"/>
      <c r="D178" s="124">
        <v>11</v>
      </c>
      <c r="E178" s="324"/>
      <c r="F178" s="324"/>
      <c r="G178" s="324"/>
      <c r="H178" s="324"/>
      <c r="I178" s="324"/>
      <c r="J178" s="324"/>
      <c r="K178" s="324"/>
      <c r="L178" s="324"/>
      <c r="M178" s="324"/>
      <c r="N178" s="324"/>
      <c r="O178" s="324"/>
      <c r="P178" s="324"/>
      <c r="Q178" s="324"/>
      <c r="R178" s="324"/>
      <c r="S178" s="324"/>
      <c r="T178" s="324"/>
      <c r="U178" s="324"/>
      <c r="V178" s="324"/>
      <c r="W178" s="324"/>
      <c r="X178" s="324"/>
      <c r="Y178" s="324"/>
      <c r="Z178" s="324"/>
      <c r="AA178" s="324"/>
      <c r="AB178" s="324"/>
      <c r="AC178" s="248"/>
      <c r="AD178" s="224"/>
    </row>
    <row r="179" spans="2:30" x14ac:dyDescent="0.25">
      <c r="B179" s="238"/>
      <c r="C179" s="503"/>
      <c r="D179" s="124">
        <v>12</v>
      </c>
      <c r="E179" s="324"/>
      <c r="F179" s="324"/>
      <c r="G179" s="324"/>
      <c r="H179" s="324"/>
      <c r="I179" s="324"/>
      <c r="J179" s="324"/>
      <c r="K179" s="324"/>
      <c r="L179" s="324"/>
      <c r="M179" s="324"/>
      <c r="N179" s="324"/>
      <c r="O179" s="324"/>
      <c r="P179" s="324"/>
      <c r="Q179" s="324"/>
      <c r="R179" s="324"/>
      <c r="S179" s="324"/>
      <c r="T179" s="324"/>
      <c r="U179" s="324"/>
      <c r="V179" s="324"/>
      <c r="W179" s="324"/>
      <c r="X179" s="324"/>
      <c r="Y179" s="324"/>
      <c r="Z179" s="324"/>
      <c r="AA179" s="324"/>
      <c r="AB179" s="324"/>
      <c r="AC179" s="248"/>
      <c r="AD179" s="224"/>
    </row>
    <row r="180" spans="2:30" x14ac:dyDescent="0.25">
      <c r="B180" s="238"/>
      <c r="C180" s="503"/>
      <c r="D180" s="124">
        <v>13</v>
      </c>
      <c r="E180" s="324"/>
      <c r="F180" s="324"/>
      <c r="G180" s="324"/>
      <c r="H180" s="324"/>
      <c r="I180" s="324"/>
      <c r="J180" s="324"/>
      <c r="K180" s="324"/>
      <c r="L180" s="324"/>
      <c r="M180" s="324"/>
      <c r="N180" s="324"/>
      <c r="O180" s="324"/>
      <c r="P180" s="324"/>
      <c r="Q180" s="324"/>
      <c r="R180" s="324"/>
      <c r="S180" s="324"/>
      <c r="T180" s="324"/>
      <c r="U180" s="324"/>
      <c r="V180" s="324"/>
      <c r="W180" s="324"/>
      <c r="X180" s="324"/>
      <c r="Y180" s="324"/>
      <c r="Z180" s="324"/>
      <c r="AA180" s="324"/>
      <c r="AB180" s="324"/>
      <c r="AC180" s="248"/>
      <c r="AD180" s="224"/>
    </row>
    <row r="181" spans="2:30" x14ac:dyDescent="0.25">
      <c r="B181" s="238"/>
      <c r="C181" s="503"/>
      <c r="D181" s="124">
        <v>14</v>
      </c>
      <c r="E181" s="324"/>
      <c r="F181" s="324"/>
      <c r="G181" s="324"/>
      <c r="H181" s="324"/>
      <c r="I181" s="324"/>
      <c r="J181" s="324"/>
      <c r="K181" s="324"/>
      <c r="L181" s="324"/>
      <c r="M181" s="324"/>
      <c r="N181" s="324"/>
      <c r="O181" s="324"/>
      <c r="P181" s="324"/>
      <c r="Q181" s="324"/>
      <c r="R181" s="324"/>
      <c r="S181" s="324"/>
      <c r="T181" s="324"/>
      <c r="U181" s="324"/>
      <c r="V181" s="324"/>
      <c r="W181" s="324"/>
      <c r="X181" s="324"/>
      <c r="Y181" s="324"/>
      <c r="Z181" s="324"/>
      <c r="AA181" s="324"/>
      <c r="AB181" s="324"/>
      <c r="AC181" s="248"/>
      <c r="AD181" s="224"/>
    </row>
    <row r="182" spans="2:30" x14ac:dyDescent="0.25">
      <c r="B182" s="238"/>
      <c r="C182" s="503"/>
      <c r="D182" s="124">
        <v>15</v>
      </c>
      <c r="E182" s="324"/>
      <c r="F182" s="324"/>
      <c r="G182" s="324"/>
      <c r="H182" s="324"/>
      <c r="I182" s="324"/>
      <c r="J182" s="324"/>
      <c r="K182" s="324"/>
      <c r="L182" s="324"/>
      <c r="M182" s="324"/>
      <c r="N182" s="324"/>
      <c r="O182" s="324"/>
      <c r="P182" s="324"/>
      <c r="Q182" s="324"/>
      <c r="R182" s="324"/>
      <c r="S182" s="324"/>
      <c r="T182" s="324"/>
      <c r="U182" s="324"/>
      <c r="V182" s="324"/>
      <c r="W182" s="324"/>
      <c r="X182" s="324"/>
      <c r="Y182" s="324"/>
      <c r="Z182" s="324"/>
      <c r="AA182" s="324"/>
      <c r="AB182" s="324"/>
      <c r="AC182" s="248"/>
      <c r="AD182" s="224"/>
    </row>
    <row r="183" spans="2:30" x14ac:dyDescent="0.25">
      <c r="B183" s="238"/>
      <c r="C183" s="503"/>
      <c r="D183" s="124">
        <v>16</v>
      </c>
      <c r="E183" s="324"/>
      <c r="F183" s="324"/>
      <c r="G183" s="324"/>
      <c r="H183" s="324"/>
      <c r="I183" s="324"/>
      <c r="J183" s="324"/>
      <c r="K183" s="324"/>
      <c r="L183" s="324"/>
      <c r="M183" s="324"/>
      <c r="N183" s="324"/>
      <c r="O183" s="324"/>
      <c r="P183" s="324"/>
      <c r="Q183" s="324"/>
      <c r="R183" s="324"/>
      <c r="S183" s="324"/>
      <c r="T183" s="324"/>
      <c r="U183" s="324"/>
      <c r="V183" s="324"/>
      <c r="W183" s="324"/>
      <c r="X183" s="324"/>
      <c r="Y183" s="324"/>
      <c r="Z183" s="324"/>
      <c r="AA183" s="324"/>
      <c r="AB183" s="324"/>
      <c r="AC183" s="248"/>
      <c r="AD183" s="224"/>
    </row>
    <row r="184" spans="2:30" x14ac:dyDescent="0.25">
      <c r="B184" s="238"/>
      <c r="C184" s="503"/>
      <c r="D184" s="124">
        <v>17</v>
      </c>
      <c r="E184" s="324"/>
      <c r="F184" s="324"/>
      <c r="G184" s="324"/>
      <c r="H184" s="324"/>
      <c r="I184" s="324"/>
      <c r="J184" s="324"/>
      <c r="K184" s="324"/>
      <c r="L184" s="324"/>
      <c r="M184" s="324"/>
      <c r="N184" s="324"/>
      <c r="O184" s="324"/>
      <c r="P184" s="324"/>
      <c r="Q184" s="324"/>
      <c r="R184" s="324"/>
      <c r="S184" s="324"/>
      <c r="T184" s="324"/>
      <c r="U184" s="324"/>
      <c r="V184" s="324"/>
      <c r="W184" s="324"/>
      <c r="X184" s="324"/>
      <c r="Y184" s="324"/>
      <c r="Z184" s="324"/>
      <c r="AA184" s="324"/>
      <c r="AB184" s="324"/>
      <c r="AC184" s="248"/>
      <c r="AD184" s="224"/>
    </row>
    <row r="185" spans="2:30" x14ac:dyDescent="0.25">
      <c r="B185" s="238"/>
      <c r="C185" s="503"/>
      <c r="D185" s="124">
        <v>18</v>
      </c>
      <c r="E185" s="324"/>
      <c r="F185" s="324"/>
      <c r="G185" s="324"/>
      <c r="H185" s="324"/>
      <c r="I185" s="324"/>
      <c r="J185" s="324"/>
      <c r="K185" s="324"/>
      <c r="L185" s="324"/>
      <c r="M185" s="324"/>
      <c r="N185" s="324"/>
      <c r="O185" s="324"/>
      <c r="P185" s="324"/>
      <c r="Q185" s="324"/>
      <c r="R185" s="324"/>
      <c r="S185" s="324"/>
      <c r="T185" s="324"/>
      <c r="U185" s="324"/>
      <c r="V185" s="324"/>
      <c r="W185" s="324"/>
      <c r="X185" s="324"/>
      <c r="Y185" s="324"/>
      <c r="Z185" s="324"/>
      <c r="AA185" s="324"/>
      <c r="AB185" s="324"/>
      <c r="AC185" s="248"/>
      <c r="AD185" s="224"/>
    </row>
    <row r="186" spans="2:30" x14ac:dyDescent="0.25">
      <c r="B186" s="238"/>
      <c r="C186" s="503"/>
      <c r="D186" s="124">
        <v>19</v>
      </c>
      <c r="E186" s="324"/>
      <c r="F186" s="324"/>
      <c r="G186" s="324"/>
      <c r="H186" s="324"/>
      <c r="I186" s="324"/>
      <c r="J186" s="324"/>
      <c r="K186" s="324"/>
      <c r="L186" s="324"/>
      <c r="M186" s="324"/>
      <c r="N186" s="324"/>
      <c r="O186" s="324"/>
      <c r="P186" s="324"/>
      <c r="Q186" s="324"/>
      <c r="R186" s="324"/>
      <c r="S186" s="324"/>
      <c r="T186" s="324"/>
      <c r="U186" s="324"/>
      <c r="V186" s="324"/>
      <c r="W186" s="324"/>
      <c r="X186" s="324"/>
      <c r="Y186" s="324"/>
      <c r="Z186" s="324"/>
      <c r="AA186" s="324"/>
      <c r="AB186" s="324"/>
      <c r="AC186" s="248"/>
      <c r="AD186" s="224"/>
    </row>
    <row r="187" spans="2:30" x14ac:dyDescent="0.25">
      <c r="B187" s="238"/>
      <c r="C187" s="503"/>
      <c r="D187" s="124">
        <v>20</v>
      </c>
      <c r="E187" s="324"/>
      <c r="F187" s="324"/>
      <c r="G187" s="324"/>
      <c r="H187" s="324"/>
      <c r="I187" s="324"/>
      <c r="J187" s="324"/>
      <c r="K187" s="324"/>
      <c r="L187" s="324"/>
      <c r="M187" s="324"/>
      <c r="N187" s="324"/>
      <c r="O187" s="324"/>
      <c r="P187" s="324"/>
      <c r="Q187" s="324"/>
      <c r="R187" s="324"/>
      <c r="S187" s="324"/>
      <c r="T187" s="324"/>
      <c r="U187" s="324"/>
      <c r="V187" s="324"/>
      <c r="W187" s="324"/>
      <c r="X187" s="324"/>
      <c r="Y187" s="324"/>
      <c r="Z187" s="324"/>
      <c r="AA187" s="324"/>
      <c r="AB187" s="324"/>
      <c r="AC187" s="248"/>
      <c r="AD187" s="224"/>
    </row>
    <row r="188" spans="2:30" x14ac:dyDescent="0.25">
      <c r="B188" s="238"/>
      <c r="C188" s="503"/>
      <c r="D188" s="124">
        <v>21</v>
      </c>
      <c r="E188" s="324"/>
      <c r="F188" s="324"/>
      <c r="G188" s="324"/>
      <c r="H188" s="324"/>
      <c r="I188" s="324"/>
      <c r="J188" s="324"/>
      <c r="K188" s="324"/>
      <c r="L188" s="324"/>
      <c r="M188" s="324"/>
      <c r="N188" s="324"/>
      <c r="O188" s="324"/>
      <c r="P188" s="324"/>
      <c r="Q188" s="324"/>
      <c r="R188" s="324"/>
      <c r="S188" s="324"/>
      <c r="T188" s="324"/>
      <c r="U188" s="324"/>
      <c r="V188" s="324"/>
      <c r="W188" s="324"/>
      <c r="X188" s="324"/>
      <c r="Y188" s="324"/>
      <c r="Z188" s="324"/>
      <c r="AA188" s="324"/>
      <c r="AB188" s="324"/>
      <c r="AC188" s="248"/>
      <c r="AD188" s="224"/>
    </row>
    <row r="189" spans="2:30" x14ac:dyDescent="0.25">
      <c r="B189" s="238"/>
      <c r="C189" s="503"/>
      <c r="D189" s="124">
        <v>22</v>
      </c>
      <c r="E189" s="324"/>
      <c r="F189" s="324"/>
      <c r="G189" s="324"/>
      <c r="H189" s="324"/>
      <c r="I189" s="324"/>
      <c r="J189" s="324"/>
      <c r="K189" s="324"/>
      <c r="L189" s="324"/>
      <c r="M189" s="324"/>
      <c r="N189" s="324"/>
      <c r="O189" s="324"/>
      <c r="P189" s="324"/>
      <c r="Q189" s="324"/>
      <c r="R189" s="324"/>
      <c r="S189" s="324"/>
      <c r="T189" s="324"/>
      <c r="U189" s="324"/>
      <c r="V189" s="324"/>
      <c r="W189" s="324"/>
      <c r="X189" s="324"/>
      <c r="Y189" s="324"/>
      <c r="Z189" s="324"/>
      <c r="AA189" s="324"/>
      <c r="AB189" s="324"/>
      <c r="AC189" s="248"/>
      <c r="AD189" s="224"/>
    </row>
    <row r="190" spans="2:30" x14ac:dyDescent="0.25">
      <c r="B190" s="238"/>
      <c r="C190" s="503"/>
      <c r="D190" s="124">
        <v>23</v>
      </c>
      <c r="E190" s="324"/>
      <c r="F190" s="324"/>
      <c r="G190" s="324"/>
      <c r="H190" s="324"/>
      <c r="I190" s="324"/>
      <c r="J190" s="324"/>
      <c r="K190" s="324"/>
      <c r="L190" s="324"/>
      <c r="M190" s="324"/>
      <c r="N190" s="324"/>
      <c r="O190" s="324"/>
      <c r="P190" s="324"/>
      <c r="Q190" s="324"/>
      <c r="R190" s="324"/>
      <c r="S190" s="324"/>
      <c r="T190" s="324"/>
      <c r="U190" s="324"/>
      <c r="V190" s="324"/>
      <c r="W190" s="324"/>
      <c r="X190" s="324"/>
      <c r="Y190" s="324"/>
      <c r="Z190" s="324"/>
      <c r="AA190" s="324"/>
      <c r="AB190" s="324"/>
      <c r="AC190" s="248"/>
      <c r="AD190" s="224"/>
    </row>
    <row r="191" spans="2:30" x14ac:dyDescent="0.25">
      <c r="B191" s="238"/>
      <c r="C191" s="503"/>
      <c r="D191" s="124">
        <v>24</v>
      </c>
      <c r="E191" s="324"/>
      <c r="F191" s="324"/>
      <c r="G191" s="324"/>
      <c r="H191" s="324"/>
      <c r="I191" s="324"/>
      <c r="J191" s="324"/>
      <c r="K191" s="324"/>
      <c r="L191" s="324"/>
      <c r="M191" s="324"/>
      <c r="N191" s="324"/>
      <c r="O191" s="324"/>
      <c r="P191" s="324"/>
      <c r="Q191" s="324"/>
      <c r="R191" s="324"/>
      <c r="S191" s="324"/>
      <c r="T191" s="324"/>
      <c r="U191" s="324"/>
      <c r="V191" s="324"/>
      <c r="W191" s="324"/>
      <c r="X191" s="324"/>
      <c r="Y191" s="324"/>
      <c r="Z191" s="324"/>
      <c r="AA191" s="324"/>
      <c r="AB191" s="324"/>
      <c r="AC191" s="248"/>
      <c r="AD191" s="224"/>
    </row>
    <row r="192" spans="2:30" x14ac:dyDescent="0.25">
      <c r="B192" s="238"/>
      <c r="C192" s="503"/>
      <c r="D192" s="124">
        <v>25</v>
      </c>
      <c r="E192" s="324"/>
      <c r="F192" s="324"/>
      <c r="G192" s="324"/>
      <c r="H192" s="324"/>
      <c r="I192" s="324"/>
      <c r="J192" s="324"/>
      <c r="K192" s="324"/>
      <c r="L192" s="324"/>
      <c r="M192" s="324"/>
      <c r="N192" s="324"/>
      <c r="O192" s="324"/>
      <c r="P192" s="324"/>
      <c r="Q192" s="324"/>
      <c r="R192" s="324"/>
      <c r="S192" s="324"/>
      <c r="T192" s="324"/>
      <c r="U192" s="324"/>
      <c r="V192" s="324"/>
      <c r="W192" s="324"/>
      <c r="X192" s="324"/>
      <c r="Y192" s="324"/>
      <c r="Z192" s="324"/>
      <c r="AA192" s="324"/>
      <c r="AB192" s="324"/>
      <c r="AC192" s="248"/>
      <c r="AD192" s="224"/>
    </row>
    <row r="193" spans="2:30" x14ac:dyDescent="0.25">
      <c r="B193" s="238"/>
      <c r="C193" s="503"/>
      <c r="D193" s="124">
        <v>26</v>
      </c>
      <c r="E193" s="324"/>
      <c r="F193" s="324"/>
      <c r="G193" s="324"/>
      <c r="H193" s="324"/>
      <c r="I193" s="324"/>
      <c r="J193" s="324"/>
      <c r="K193" s="324"/>
      <c r="L193" s="324"/>
      <c r="M193" s="324"/>
      <c r="N193" s="324"/>
      <c r="O193" s="324"/>
      <c r="P193" s="324"/>
      <c r="Q193" s="324"/>
      <c r="R193" s="324"/>
      <c r="S193" s="324"/>
      <c r="T193" s="324"/>
      <c r="U193" s="324"/>
      <c r="V193" s="324"/>
      <c r="W193" s="324"/>
      <c r="X193" s="324"/>
      <c r="Y193" s="324"/>
      <c r="Z193" s="324"/>
      <c r="AA193" s="324"/>
      <c r="AB193" s="324"/>
      <c r="AC193" s="248"/>
      <c r="AD193" s="224"/>
    </row>
    <row r="194" spans="2:30" x14ac:dyDescent="0.25">
      <c r="B194" s="238"/>
      <c r="C194" s="503"/>
      <c r="D194" s="124">
        <v>27</v>
      </c>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248"/>
      <c r="AD194" s="224"/>
    </row>
    <row r="195" spans="2:30" x14ac:dyDescent="0.25">
      <c r="B195" s="238"/>
      <c r="C195" s="503"/>
      <c r="D195" s="124">
        <v>28</v>
      </c>
      <c r="E195" s="324"/>
      <c r="F195" s="324"/>
      <c r="G195" s="324"/>
      <c r="H195" s="324"/>
      <c r="I195" s="324"/>
      <c r="J195" s="324"/>
      <c r="K195" s="324"/>
      <c r="L195" s="324"/>
      <c r="M195" s="324"/>
      <c r="N195" s="324"/>
      <c r="O195" s="324"/>
      <c r="P195" s="324"/>
      <c r="Q195" s="324"/>
      <c r="R195" s="324"/>
      <c r="S195" s="324"/>
      <c r="T195" s="324"/>
      <c r="U195" s="324"/>
      <c r="V195" s="324"/>
      <c r="W195" s="324"/>
      <c r="X195" s="324"/>
      <c r="Y195" s="324"/>
      <c r="Z195" s="324"/>
      <c r="AA195" s="324"/>
      <c r="AB195" s="324"/>
      <c r="AC195" s="248"/>
      <c r="AD195" s="224"/>
    </row>
    <row r="196" spans="2:30" x14ac:dyDescent="0.25">
      <c r="B196" s="238"/>
      <c r="C196" s="503"/>
      <c r="D196" s="124">
        <v>29</v>
      </c>
      <c r="E196" s="324"/>
      <c r="F196" s="324"/>
      <c r="G196" s="324"/>
      <c r="H196" s="324"/>
      <c r="I196" s="324"/>
      <c r="J196" s="324"/>
      <c r="K196" s="324"/>
      <c r="L196" s="324"/>
      <c r="M196" s="324"/>
      <c r="N196" s="324"/>
      <c r="O196" s="324"/>
      <c r="P196" s="324"/>
      <c r="Q196" s="324"/>
      <c r="R196" s="324"/>
      <c r="S196" s="324"/>
      <c r="T196" s="324"/>
      <c r="U196" s="324"/>
      <c r="V196" s="324"/>
      <c r="W196" s="324"/>
      <c r="X196" s="324"/>
      <c r="Y196" s="324"/>
      <c r="Z196" s="324"/>
      <c r="AA196" s="324"/>
      <c r="AB196" s="324"/>
      <c r="AC196" s="248"/>
      <c r="AD196" s="224"/>
    </row>
    <row r="197" spans="2:30" x14ac:dyDescent="0.25">
      <c r="B197" s="238"/>
      <c r="C197" s="503"/>
      <c r="D197" s="125">
        <v>30</v>
      </c>
      <c r="E197" s="324"/>
      <c r="F197" s="324"/>
      <c r="G197" s="324"/>
      <c r="H197" s="324"/>
      <c r="I197" s="324"/>
      <c r="J197" s="324"/>
      <c r="K197" s="324"/>
      <c r="L197" s="324"/>
      <c r="M197" s="324"/>
      <c r="N197" s="324"/>
      <c r="O197" s="324"/>
      <c r="P197" s="324"/>
      <c r="Q197" s="324"/>
      <c r="R197" s="324"/>
      <c r="S197" s="324"/>
      <c r="T197" s="324"/>
      <c r="U197" s="324"/>
      <c r="V197" s="324"/>
      <c r="W197" s="324"/>
      <c r="X197" s="324"/>
      <c r="Y197" s="324"/>
      <c r="Z197" s="324"/>
      <c r="AA197" s="324"/>
      <c r="AB197" s="324"/>
      <c r="AC197" s="248"/>
      <c r="AD197" s="224"/>
    </row>
    <row r="198" spans="2:30" ht="15" thickBot="1" x14ac:dyDescent="0.3">
      <c r="B198" s="238"/>
      <c r="C198" s="503"/>
      <c r="D198" s="232"/>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7"/>
      <c r="AC198" s="249"/>
      <c r="AD198" s="224"/>
    </row>
    <row r="199" spans="2:30" x14ac:dyDescent="0.25">
      <c r="B199" s="238"/>
      <c r="C199" s="503" t="s">
        <v>137</v>
      </c>
      <c r="D199" s="128">
        <v>1</v>
      </c>
      <c r="E199" s="324"/>
      <c r="F199" s="324"/>
      <c r="G199" s="324"/>
      <c r="H199" s="324"/>
      <c r="I199" s="324"/>
      <c r="J199" s="324"/>
      <c r="K199" s="324"/>
      <c r="L199" s="324"/>
      <c r="M199" s="324"/>
      <c r="N199" s="324"/>
      <c r="O199" s="324"/>
      <c r="P199" s="324"/>
      <c r="Q199" s="324"/>
      <c r="R199" s="324"/>
      <c r="S199" s="324"/>
      <c r="T199" s="324"/>
      <c r="U199" s="324"/>
      <c r="V199" s="324"/>
      <c r="W199" s="324"/>
      <c r="X199" s="324"/>
      <c r="Y199" s="324"/>
      <c r="Z199" s="324"/>
      <c r="AA199" s="324"/>
      <c r="AB199" s="324"/>
      <c r="AC199" s="248"/>
      <c r="AD199" s="224"/>
    </row>
    <row r="200" spans="2:30" x14ac:dyDescent="0.25">
      <c r="B200" s="238"/>
      <c r="C200" s="503"/>
      <c r="D200" s="124">
        <v>2</v>
      </c>
      <c r="E200" s="324"/>
      <c r="F200" s="324"/>
      <c r="G200" s="324"/>
      <c r="H200" s="324"/>
      <c r="I200" s="324"/>
      <c r="J200" s="324"/>
      <c r="K200" s="324"/>
      <c r="L200" s="324"/>
      <c r="M200" s="324"/>
      <c r="N200" s="324"/>
      <c r="O200" s="324"/>
      <c r="P200" s="324"/>
      <c r="Q200" s="324"/>
      <c r="R200" s="324"/>
      <c r="S200" s="324"/>
      <c r="T200" s="324"/>
      <c r="U200" s="324"/>
      <c r="V200" s="324"/>
      <c r="W200" s="324"/>
      <c r="X200" s="324"/>
      <c r="Y200" s="324"/>
      <c r="Z200" s="324"/>
      <c r="AA200" s="324"/>
      <c r="AB200" s="324"/>
      <c r="AC200" s="248"/>
      <c r="AD200" s="224"/>
    </row>
    <row r="201" spans="2:30" x14ac:dyDescent="0.25">
      <c r="B201" s="238"/>
      <c r="C201" s="503"/>
      <c r="D201" s="124">
        <v>3</v>
      </c>
      <c r="E201" s="324"/>
      <c r="F201" s="324"/>
      <c r="G201" s="324"/>
      <c r="H201" s="324"/>
      <c r="I201" s="324"/>
      <c r="J201" s="324"/>
      <c r="K201" s="324"/>
      <c r="L201" s="324"/>
      <c r="M201" s="324"/>
      <c r="N201" s="324"/>
      <c r="O201" s="324"/>
      <c r="P201" s="324"/>
      <c r="Q201" s="324"/>
      <c r="R201" s="324"/>
      <c r="S201" s="324"/>
      <c r="T201" s="324"/>
      <c r="U201" s="324"/>
      <c r="V201" s="324"/>
      <c r="W201" s="324"/>
      <c r="X201" s="324"/>
      <c r="Y201" s="324"/>
      <c r="Z201" s="324"/>
      <c r="AA201" s="324"/>
      <c r="AB201" s="324"/>
      <c r="AC201" s="248"/>
      <c r="AD201" s="224"/>
    </row>
    <row r="202" spans="2:30" x14ac:dyDescent="0.25">
      <c r="B202" s="238"/>
      <c r="C202" s="503"/>
      <c r="D202" s="124">
        <v>4</v>
      </c>
      <c r="E202" s="324"/>
      <c r="F202" s="324"/>
      <c r="G202" s="324"/>
      <c r="H202" s="324"/>
      <c r="I202" s="324"/>
      <c r="J202" s="324"/>
      <c r="K202" s="324"/>
      <c r="L202" s="324"/>
      <c r="M202" s="324"/>
      <c r="N202" s="324"/>
      <c r="O202" s="324"/>
      <c r="P202" s="324"/>
      <c r="Q202" s="324"/>
      <c r="R202" s="324"/>
      <c r="S202" s="324"/>
      <c r="T202" s="324"/>
      <c r="U202" s="324"/>
      <c r="V202" s="324"/>
      <c r="W202" s="324"/>
      <c r="X202" s="324"/>
      <c r="Y202" s="324"/>
      <c r="Z202" s="324"/>
      <c r="AA202" s="324"/>
      <c r="AB202" s="324"/>
      <c r="AC202" s="248"/>
      <c r="AD202" s="224"/>
    </row>
    <row r="203" spans="2:30" x14ac:dyDescent="0.25">
      <c r="B203" s="238"/>
      <c r="C203" s="503"/>
      <c r="D203" s="124">
        <v>5</v>
      </c>
      <c r="E203" s="324"/>
      <c r="F203" s="324"/>
      <c r="G203" s="324"/>
      <c r="H203" s="324"/>
      <c r="I203" s="324"/>
      <c r="J203" s="324"/>
      <c r="K203" s="324"/>
      <c r="L203" s="324"/>
      <c r="M203" s="324"/>
      <c r="N203" s="324"/>
      <c r="O203" s="324"/>
      <c r="P203" s="324"/>
      <c r="Q203" s="324"/>
      <c r="R203" s="324"/>
      <c r="S203" s="324"/>
      <c r="T203" s="324"/>
      <c r="U203" s="324"/>
      <c r="V203" s="324"/>
      <c r="W203" s="324"/>
      <c r="X203" s="324"/>
      <c r="Y203" s="324"/>
      <c r="Z203" s="324"/>
      <c r="AA203" s="324"/>
      <c r="AB203" s="324"/>
      <c r="AC203" s="248"/>
      <c r="AD203" s="224"/>
    </row>
    <row r="204" spans="2:30" x14ac:dyDescent="0.25">
      <c r="B204" s="238"/>
      <c r="C204" s="503"/>
      <c r="D204" s="124">
        <v>6</v>
      </c>
      <c r="E204" s="324"/>
      <c r="F204" s="324"/>
      <c r="G204" s="324"/>
      <c r="H204" s="324"/>
      <c r="I204" s="324"/>
      <c r="J204" s="324"/>
      <c r="K204" s="324"/>
      <c r="L204" s="324"/>
      <c r="M204" s="324"/>
      <c r="N204" s="324"/>
      <c r="O204" s="324"/>
      <c r="P204" s="324"/>
      <c r="Q204" s="324"/>
      <c r="R204" s="324"/>
      <c r="S204" s="324"/>
      <c r="T204" s="324"/>
      <c r="U204" s="324"/>
      <c r="V204" s="324"/>
      <c r="W204" s="324"/>
      <c r="X204" s="324"/>
      <c r="Y204" s="324"/>
      <c r="Z204" s="324"/>
      <c r="AA204" s="324"/>
      <c r="AB204" s="324"/>
      <c r="AC204" s="248"/>
      <c r="AD204" s="224"/>
    </row>
    <row r="205" spans="2:30" x14ac:dyDescent="0.25">
      <c r="B205" s="238"/>
      <c r="C205" s="503"/>
      <c r="D205" s="124">
        <v>7</v>
      </c>
      <c r="E205" s="324"/>
      <c r="F205" s="324"/>
      <c r="G205" s="324"/>
      <c r="H205" s="324"/>
      <c r="I205" s="324"/>
      <c r="J205" s="324"/>
      <c r="K205" s="324"/>
      <c r="L205" s="324"/>
      <c r="M205" s="324"/>
      <c r="N205" s="324"/>
      <c r="O205" s="324"/>
      <c r="P205" s="324"/>
      <c r="Q205" s="324"/>
      <c r="R205" s="324"/>
      <c r="S205" s="324"/>
      <c r="T205" s="324"/>
      <c r="U205" s="324"/>
      <c r="V205" s="324"/>
      <c r="W205" s="324"/>
      <c r="X205" s="324"/>
      <c r="Y205" s="324"/>
      <c r="Z205" s="324"/>
      <c r="AA205" s="324"/>
      <c r="AB205" s="324"/>
      <c r="AC205" s="248"/>
      <c r="AD205" s="224"/>
    </row>
    <row r="206" spans="2:30" x14ac:dyDescent="0.25">
      <c r="B206" s="238"/>
      <c r="C206" s="503"/>
      <c r="D206" s="124">
        <v>8</v>
      </c>
      <c r="E206" s="324"/>
      <c r="F206" s="324"/>
      <c r="G206" s="324"/>
      <c r="H206" s="324"/>
      <c r="I206" s="324"/>
      <c r="J206" s="324"/>
      <c r="K206" s="324"/>
      <c r="L206" s="324"/>
      <c r="M206" s="324"/>
      <c r="N206" s="324"/>
      <c r="O206" s="324"/>
      <c r="P206" s="324"/>
      <c r="Q206" s="324"/>
      <c r="R206" s="324"/>
      <c r="S206" s="324"/>
      <c r="T206" s="324"/>
      <c r="U206" s="324"/>
      <c r="V206" s="324"/>
      <c r="W206" s="324"/>
      <c r="X206" s="324"/>
      <c r="Y206" s="324"/>
      <c r="Z206" s="324"/>
      <c r="AA206" s="324"/>
      <c r="AB206" s="324"/>
      <c r="AC206" s="248"/>
      <c r="AD206" s="224"/>
    </row>
    <row r="207" spans="2:30" x14ac:dyDescent="0.25">
      <c r="B207" s="238"/>
      <c r="C207" s="503"/>
      <c r="D207" s="124">
        <v>9</v>
      </c>
      <c r="E207" s="324"/>
      <c r="F207" s="324"/>
      <c r="G207" s="324"/>
      <c r="H207" s="324"/>
      <c r="I207" s="324"/>
      <c r="J207" s="324"/>
      <c r="K207" s="324"/>
      <c r="L207" s="324"/>
      <c r="M207" s="324"/>
      <c r="N207" s="324"/>
      <c r="O207" s="324"/>
      <c r="P207" s="324"/>
      <c r="Q207" s="324"/>
      <c r="R207" s="324"/>
      <c r="S207" s="324"/>
      <c r="T207" s="324"/>
      <c r="U207" s="324"/>
      <c r="V207" s="324"/>
      <c r="W207" s="324"/>
      <c r="X207" s="324"/>
      <c r="Y207" s="324"/>
      <c r="Z207" s="324"/>
      <c r="AA207" s="324"/>
      <c r="AB207" s="324"/>
      <c r="AC207" s="248"/>
      <c r="AD207" s="224"/>
    </row>
    <row r="208" spans="2:30" x14ac:dyDescent="0.25">
      <c r="B208" s="238"/>
      <c r="C208" s="503"/>
      <c r="D208" s="124">
        <v>10</v>
      </c>
      <c r="E208" s="324"/>
      <c r="F208" s="324"/>
      <c r="G208" s="324"/>
      <c r="H208" s="324"/>
      <c r="I208" s="324"/>
      <c r="J208" s="324"/>
      <c r="K208" s="324"/>
      <c r="L208" s="324"/>
      <c r="M208" s="324"/>
      <c r="N208" s="324"/>
      <c r="O208" s="324"/>
      <c r="P208" s="324"/>
      <c r="Q208" s="324"/>
      <c r="R208" s="324"/>
      <c r="S208" s="324"/>
      <c r="T208" s="324"/>
      <c r="U208" s="324"/>
      <c r="V208" s="324"/>
      <c r="W208" s="324"/>
      <c r="X208" s="324"/>
      <c r="Y208" s="324"/>
      <c r="Z208" s="324"/>
      <c r="AA208" s="324"/>
      <c r="AB208" s="324"/>
      <c r="AC208" s="248"/>
      <c r="AD208" s="224"/>
    </row>
    <row r="209" spans="2:30" x14ac:dyDescent="0.25">
      <c r="B209" s="238"/>
      <c r="C209" s="503"/>
      <c r="D209" s="124">
        <v>11</v>
      </c>
      <c r="E209" s="324"/>
      <c r="F209" s="324"/>
      <c r="G209" s="324"/>
      <c r="H209" s="324"/>
      <c r="I209" s="324"/>
      <c r="J209" s="324"/>
      <c r="K209" s="324"/>
      <c r="L209" s="324"/>
      <c r="M209" s="324"/>
      <c r="N209" s="324"/>
      <c r="O209" s="324"/>
      <c r="P209" s="324"/>
      <c r="Q209" s="324"/>
      <c r="R209" s="324"/>
      <c r="S209" s="324"/>
      <c r="T209" s="324"/>
      <c r="U209" s="324"/>
      <c r="V209" s="324"/>
      <c r="W209" s="324"/>
      <c r="X209" s="324"/>
      <c r="Y209" s="324"/>
      <c r="Z209" s="324"/>
      <c r="AA209" s="324"/>
      <c r="AB209" s="324"/>
      <c r="AC209" s="248"/>
      <c r="AD209" s="224"/>
    </row>
    <row r="210" spans="2:30" x14ac:dyDescent="0.25">
      <c r="B210" s="238"/>
      <c r="C210" s="503"/>
      <c r="D210" s="124">
        <v>12</v>
      </c>
      <c r="E210" s="324"/>
      <c r="F210" s="324"/>
      <c r="G210" s="324"/>
      <c r="H210" s="324"/>
      <c r="I210" s="324"/>
      <c r="J210" s="324"/>
      <c r="K210" s="324"/>
      <c r="L210" s="324"/>
      <c r="M210" s="324"/>
      <c r="N210" s="324"/>
      <c r="O210" s="324"/>
      <c r="P210" s="324"/>
      <c r="Q210" s="324"/>
      <c r="R210" s="324"/>
      <c r="S210" s="324"/>
      <c r="T210" s="324"/>
      <c r="U210" s="324"/>
      <c r="V210" s="324"/>
      <c r="W210" s="324"/>
      <c r="X210" s="324"/>
      <c r="Y210" s="324"/>
      <c r="Z210" s="324"/>
      <c r="AA210" s="324"/>
      <c r="AB210" s="324"/>
      <c r="AC210" s="248"/>
      <c r="AD210" s="224"/>
    </row>
    <row r="211" spans="2:30" x14ac:dyDescent="0.25">
      <c r="B211" s="238"/>
      <c r="C211" s="503"/>
      <c r="D211" s="124">
        <v>13</v>
      </c>
      <c r="E211" s="324"/>
      <c r="F211" s="324"/>
      <c r="G211" s="324"/>
      <c r="H211" s="324"/>
      <c r="I211" s="324"/>
      <c r="J211" s="324"/>
      <c r="K211" s="324"/>
      <c r="L211" s="324"/>
      <c r="M211" s="324"/>
      <c r="N211" s="324"/>
      <c r="O211" s="324"/>
      <c r="P211" s="324"/>
      <c r="Q211" s="324"/>
      <c r="R211" s="324"/>
      <c r="S211" s="324"/>
      <c r="T211" s="324"/>
      <c r="U211" s="324"/>
      <c r="V211" s="324"/>
      <c r="W211" s="324"/>
      <c r="X211" s="324"/>
      <c r="Y211" s="324"/>
      <c r="Z211" s="324"/>
      <c r="AA211" s="324"/>
      <c r="AB211" s="324"/>
      <c r="AC211" s="248"/>
      <c r="AD211" s="224"/>
    </row>
    <row r="212" spans="2:30" x14ac:dyDescent="0.25">
      <c r="B212" s="238"/>
      <c r="C212" s="503"/>
      <c r="D212" s="124">
        <v>14</v>
      </c>
      <c r="E212" s="324"/>
      <c r="F212" s="324"/>
      <c r="G212" s="324"/>
      <c r="H212" s="324"/>
      <c r="I212" s="324"/>
      <c r="J212" s="324"/>
      <c r="K212" s="324"/>
      <c r="L212" s="324"/>
      <c r="M212" s="324"/>
      <c r="N212" s="324"/>
      <c r="O212" s="324"/>
      <c r="P212" s="324"/>
      <c r="Q212" s="324"/>
      <c r="R212" s="324"/>
      <c r="S212" s="324"/>
      <c r="T212" s="324"/>
      <c r="U212" s="324"/>
      <c r="V212" s="324"/>
      <c r="W212" s="324"/>
      <c r="X212" s="324"/>
      <c r="Y212" s="324"/>
      <c r="Z212" s="324"/>
      <c r="AA212" s="324"/>
      <c r="AB212" s="324"/>
      <c r="AC212" s="248"/>
      <c r="AD212" s="224"/>
    </row>
    <row r="213" spans="2:30" x14ac:dyDescent="0.25">
      <c r="B213" s="238"/>
      <c r="C213" s="503"/>
      <c r="D213" s="124">
        <v>15</v>
      </c>
      <c r="E213" s="324"/>
      <c r="F213" s="324"/>
      <c r="G213" s="324"/>
      <c r="H213" s="324"/>
      <c r="I213" s="324"/>
      <c r="J213" s="324"/>
      <c r="K213" s="324"/>
      <c r="L213" s="324"/>
      <c r="M213" s="324"/>
      <c r="N213" s="324"/>
      <c r="O213" s="324"/>
      <c r="P213" s="324"/>
      <c r="Q213" s="324"/>
      <c r="R213" s="324"/>
      <c r="S213" s="324"/>
      <c r="T213" s="324"/>
      <c r="U213" s="324"/>
      <c r="V213" s="324"/>
      <c r="W213" s="324"/>
      <c r="X213" s="324"/>
      <c r="Y213" s="324"/>
      <c r="Z213" s="324"/>
      <c r="AA213" s="324"/>
      <c r="AB213" s="324"/>
      <c r="AC213" s="248"/>
      <c r="AD213" s="224"/>
    </row>
    <row r="214" spans="2:30" x14ac:dyDescent="0.25">
      <c r="B214" s="238"/>
      <c r="C214" s="503"/>
      <c r="D214" s="124">
        <v>16</v>
      </c>
      <c r="E214" s="324"/>
      <c r="F214" s="324"/>
      <c r="G214" s="324"/>
      <c r="H214" s="324"/>
      <c r="I214" s="324"/>
      <c r="J214" s="324"/>
      <c r="K214" s="324"/>
      <c r="L214" s="324"/>
      <c r="M214" s="324"/>
      <c r="N214" s="324"/>
      <c r="O214" s="324"/>
      <c r="P214" s="324"/>
      <c r="Q214" s="324"/>
      <c r="R214" s="324"/>
      <c r="S214" s="324"/>
      <c r="T214" s="324"/>
      <c r="U214" s="324"/>
      <c r="V214" s="324"/>
      <c r="W214" s="324"/>
      <c r="X214" s="324"/>
      <c r="Y214" s="324"/>
      <c r="Z214" s="324"/>
      <c r="AA214" s="324"/>
      <c r="AB214" s="324"/>
      <c r="AC214" s="248"/>
      <c r="AD214" s="224"/>
    </row>
    <row r="215" spans="2:30" x14ac:dyDescent="0.25">
      <c r="B215" s="238"/>
      <c r="C215" s="503"/>
      <c r="D215" s="124">
        <v>17</v>
      </c>
      <c r="E215" s="324"/>
      <c r="F215" s="324"/>
      <c r="G215" s="324"/>
      <c r="H215" s="324"/>
      <c r="I215" s="324"/>
      <c r="J215" s="324"/>
      <c r="K215" s="324"/>
      <c r="L215" s="324"/>
      <c r="M215" s="324"/>
      <c r="N215" s="324"/>
      <c r="O215" s="324"/>
      <c r="P215" s="324"/>
      <c r="Q215" s="324"/>
      <c r="R215" s="324"/>
      <c r="S215" s="324"/>
      <c r="T215" s="324"/>
      <c r="U215" s="324"/>
      <c r="V215" s="324"/>
      <c r="W215" s="324"/>
      <c r="X215" s="324"/>
      <c r="Y215" s="324"/>
      <c r="Z215" s="324"/>
      <c r="AA215" s="324"/>
      <c r="AB215" s="324"/>
      <c r="AC215" s="248"/>
      <c r="AD215" s="224"/>
    </row>
    <row r="216" spans="2:30" x14ac:dyDescent="0.25">
      <c r="B216" s="238"/>
      <c r="C216" s="503"/>
      <c r="D216" s="124">
        <v>18</v>
      </c>
      <c r="E216" s="324"/>
      <c r="F216" s="324"/>
      <c r="G216" s="324"/>
      <c r="H216" s="324"/>
      <c r="I216" s="324"/>
      <c r="J216" s="324"/>
      <c r="K216" s="324"/>
      <c r="L216" s="324"/>
      <c r="M216" s="324"/>
      <c r="N216" s="324"/>
      <c r="O216" s="324"/>
      <c r="P216" s="324"/>
      <c r="Q216" s="324"/>
      <c r="R216" s="324"/>
      <c r="S216" s="324"/>
      <c r="T216" s="324"/>
      <c r="U216" s="324"/>
      <c r="V216" s="324"/>
      <c r="W216" s="324"/>
      <c r="X216" s="324"/>
      <c r="Y216" s="324"/>
      <c r="Z216" s="324"/>
      <c r="AA216" s="324"/>
      <c r="AB216" s="324"/>
      <c r="AC216" s="248"/>
      <c r="AD216" s="224"/>
    </row>
    <row r="217" spans="2:30" x14ac:dyDescent="0.25">
      <c r="B217" s="238"/>
      <c r="C217" s="503"/>
      <c r="D217" s="124">
        <v>19</v>
      </c>
      <c r="E217" s="324"/>
      <c r="F217" s="324"/>
      <c r="G217" s="324"/>
      <c r="H217" s="324"/>
      <c r="I217" s="324"/>
      <c r="J217" s="324"/>
      <c r="K217" s="324"/>
      <c r="L217" s="324"/>
      <c r="M217" s="324"/>
      <c r="N217" s="324"/>
      <c r="O217" s="324"/>
      <c r="P217" s="324"/>
      <c r="Q217" s="324"/>
      <c r="R217" s="324"/>
      <c r="S217" s="324"/>
      <c r="T217" s="324"/>
      <c r="U217" s="324"/>
      <c r="V217" s="324"/>
      <c r="W217" s="324"/>
      <c r="X217" s="324"/>
      <c r="Y217" s="324"/>
      <c r="Z217" s="324"/>
      <c r="AA217" s="324"/>
      <c r="AB217" s="324"/>
      <c r="AC217" s="248"/>
      <c r="AD217" s="224"/>
    </row>
    <row r="218" spans="2:30" x14ac:dyDescent="0.25">
      <c r="B218" s="238"/>
      <c r="C218" s="503"/>
      <c r="D218" s="124">
        <v>20</v>
      </c>
      <c r="E218" s="324"/>
      <c r="F218" s="324"/>
      <c r="G218" s="324"/>
      <c r="H218" s="324"/>
      <c r="I218" s="324"/>
      <c r="J218" s="324"/>
      <c r="K218" s="324"/>
      <c r="L218" s="324"/>
      <c r="M218" s="324"/>
      <c r="N218" s="324"/>
      <c r="O218" s="324"/>
      <c r="P218" s="324"/>
      <c r="Q218" s="324"/>
      <c r="R218" s="324"/>
      <c r="S218" s="324"/>
      <c r="T218" s="324"/>
      <c r="U218" s="324"/>
      <c r="V218" s="324"/>
      <c r="W218" s="324"/>
      <c r="X218" s="324"/>
      <c r="Y218" s="324"/>
      <c r="Z218" s="324"/>
      <c r="AA218" s="324"/>
      <c r="AB218" s="324"/>
      <c r="AC218" s="248"/>
      <c r="AD218" s="224"/>
    </row>
    <row r="219" spans="2:30" x14ac:dyDescent="0.25">
      <c r="B219" s="238"/>
      <c r="C219" s="503"/>
      <c r="D219" s="124">
        <v>21</v>
      </c>
      <c r="E219" s="324"/>
      <c r="F219" s="324"/>
      <c r="G219" s="324"/>
      <c r="H219" s="324"/>
      <c r="I219" s="324"/>
      <c r="J219" s="324"/>
      <c r="K219" s="324"/>
      <c r="L219" s="324"/>
      <c r="M219" s="324"/>
      <c r="N219" s="324"/>
      <c r="O219" s="324"/>
      <c r="P219" s="324"/>
      <c r="Q219" s="324"/>
      <c r="R219" s="324"/>
      <c r="S219" s="324"/>
      <c r="T219" s="324"/>
      <c r="U219" s="324"/>
      <c r="V219" s="324"/>
      <c r="W219" s="324"/>
      <c r="X219" s="324"/>
      <c r="Y219" s="324"/>
      <c r="Z219" s="324"/>
      <c r="AA219" s="324"/>
      <c r="AB219" s="324"/>
      <c r="AC219" s="248"/>
      <c r="AD219" s="224"/>
    </row>
    <row r="220" spans="2:30" x14ac:dyDescent="0.25">
      <c r="B220" s="238"/>
      <c r="C220" s="503"/>
      <c r="D220" s="124">
        <v>22</v>
      </c>
      <c r="E220" s="324"/>
      <c r="F220" s="324"/>
      <c r="G220" s="324"/>
      <c r="H220" s="324"/>
      <c r="I220" s="324"/>
      <c r="J220" s="324"/>
      <c r="K220" s="324"/>
      <c r="L220" s="324"/>
      <c r="M220" s="324"/>
      <c r="N220" s="324"/>
      <c r="O220" s="324"/>
      <c r="P220" s="324"/>
      <c r="Q220" s="324"/>
      <c r="R220" s="324"/>
      <c r="S220" s="324"/>
      <c r="T220" s="324"/>
      <c r="U220" s="324"/>
      <c r="V220" s="324"/>
      <c r="W220" s="324"/>
      <c r="X220" s="324"/>
      <c r="Y220" s="324"/>
      <c r="Z220" s="324"/>
      <c r="AA220" s="324"/>
      <c r="AB220" s="324"/>
      <c r="AC220" s="248"/>
      <c r="AD220" s="224"/>
    </row>
    <row r="221" spans="2:30" x14ac:dyDescent="0.25">
      <c r="B221" s="238"/>
      <c r="C221" s="503"/>
      <c r="D221" s="124">
        <v>23</v>
      </c>
      <c r="E221" s="324"/>
      <c r="F221" s="324"/>
      <c r="G221" s="324"/>
      <c r="H221" s="324"/>
      <c r="I221" s="324"/>
      <c r="J221" s="324"/>
      <c r="K221" s="324"/>
      <c r="L221" s="324"/>
      <c r="M221" s="324"/>
      <c r="N221" s="324"/>
      <c r="O221" s="324"/>
      <c r="P221" s="324"/>
      <c r="Q221" s="324"/>
      <c r="R221" s="324"/>
      <c r="S221" s="324"/>
      <c r="T221" s="324"/>
      <c r="U221" s="324"/>
      <c r="V221" s="324"/>
      <c r="W221" s="324"/>
      <c r="X221" s="324"/>
      <c r="Y221" s="324"/>
      <c r="Z221" s="324"/>
      <c r="AA221" s="324"/>
      <c r="AB221" s="324"/>
      <c r="AC221" s="248"/>
      <c r="AD221" s="224"/>
    </row>
    <row r="222" spans="2:30" x14ac:dyDescent="0.25">
      <c r="B222" s="238"/>
      <c r="C222" s="503"/>
      <c r="D222" s="124">
        <v>24</v>
      </c>
      <c r="E222" s="324"/>
      <c r="F222" s="324"/>
      <c r="G222" s="324"/>
      <c r="H222" s="324"/>
      <c r="I222" s="324"/>
      <c r="J222" s="324"/>
      <c r="K222" s="324"/>
      <c r="L222" s="324"/>
      <c r="M222" s="324"/>
      <c r="N222" s="324"/>
      <c r="O222" s="324"/>
      <c r="P222" s="324"/>
      <c r="Q222" s="324"/>
      <c r="R222" s="324"/>
      <c r="S222" s="324"/>
      <c r="T222" s="324"/>
      <c r="U222" s="324"/>
      <c r="V222" s="324"/>
      <c r="W222" s="324"/>
      <c r="X222" s="324"/>
      <c r="Y222" s="324"/>
      <c r="Z222" s="324"/>
      <c r="AA222" s="324"/>
      <c r="AB222" s="324"/>
      <c r="AC222" s="248"/>
      <c r="AD222" s="224"/>
    </row>
    <row r="223" spans="2:30" x14ac:dyDescent="0.25">
      <c r="B223" s="238"/>
      <c r="C223" s="503"/>
      <c r="D223" s="124">
        <v>25</v>
      </c>
      <c r="E223" s="324"/>
      <c r="F223" s="324"/>
      <c r="G223" s="324"/>
      <c r="H223" s="324"/>
      <c r="I223" s="324"/>
      <c r="J223" s="324"/>
      <c r="K223" s="324"/>
      <c r="L223" s="324"/>
      <c r="M223" s="324"/>
      <c r="N223" s="324"/>
      <c r="O223" s="324"/>
      <c r="P223" s="324"/>
      <c r="Q223" s="324"/>
      <c r="R223" s="324"/>
      <c r="S223" s="324"/>
      <c r="T223" s="324"/>
      <c r="U223" s="324"/>
      <c r="V223" s="324"/>
      <c r="W223" s="324"/>
      <c r="X223" s="324"/>
      <c r="Y223" s="324"/>
      <c r="Z223" s="324"/>
      <c r="AA223" s="324"/>
      <c r="AB223" s="324"/>
      <c r="AC223" s="248"/>
      <c r="AD223" s="224"/>
    </row>
    <row r="224" spans="2:30" x14ac:dyDescent="0.25">
      <c r="B224" s="238"/>
      <c r="C224" s="503"/>
      <c r="D224" s="124">
        <v>26</v>
      </c>
      <c r="E224" s="324"/>
      <c r="F224" s="324"/>
      <c r="G224" s="324"/>
      <c r="H224" s="324"/>
      <c r="I224" s="324"/>
      <c r="J224" s="324"/>
      <c r="K224" s="324"/>
      <c r="L224" s="324"/>
      <c r="M224" s="324"/>
      <c r="N224" s="324"/>
      <c r="O224" s="324"/>
      <c r="P224" s="324"/>
      <c r="Q224" s="324"/>
      <c r="R224" s="324"/>
      <c r="S224" s="324"/>
      <c r="T224" s="324"/>
      <c r="U224" s="324"/>
      <c r="V224" s="324"/>
      <c r="W224" s="324"/>
      <c r="X224" s="324"/>
      <c r="Y224" s="324"/>
      <c r="Z224" s="324"/>
      <c r="AA224" s="324"/>
      <c r="AB224" s="324"/>
      <c r="AC224" s="248"/>
      <c r="AD224" s="224"/>
    </row>
    <row r="225" spans="2:30" x14ac:dyDescent="0.25">
      <c r="B225" s="238"/>
      <c r="C225" s="503"/>
      <c r="D225" s="124">
        <v>27</v>
      </c>
      <c r="E225" s="324"/>
      <c r="F225" s="324"/>
      <c r="G225" s="324"/>
      <c r="H225" s="324"/>
      <c r="I225" s="324"/>
      <c r="J225" s="324"/>
      <c r="K225" s="324"/>
      <c r="L225" s="324"/>
      <c r="M225" s="324"/>
      <c r="N225" s="324"/>
      <c r="O225" s="324"/>
      <c r="P225" s="324"/>
      <c r="Q225" s="324"/>
      <c r="R225" s="324"/>
      <c r="S225" s="324"/>
      <c r="T225" s="324"/>
      <c r="U225" s="324"/>
      <c r="V225" s="324"/>
      <c r="W225" s="324"/>
      <c r="X225" s="324"/>
      <c r="Y225" s="324"/>
      <c r="Z225" s="324"/>
      <c r="AA225" s="324"/>
      <c r="AB225" s="324"/>
      <c r="AC225" s="248"/>
      <c r="AD225" s="224"/>
    </row>
    <row r="226" spans="2:30" x14ac:dyDescent="0.25">
      <c r="B226" s="238"/>
      <c r="C226" s="503"/>
      <c r="D226" s="124">
        <v>28</v>
      </c>
      <c r="E226" s="324"/>
      <c r="F226" s="324"/>
      <c r="G226" s="324"/>
      <c r="H226" s="324"/>
      <c r="I226" s="324"/>
      <c r="J226" s="324"/>
      <c r="K226" s="324"/>
      <c r="L226" s="324"/>
      <c r="M226" s="324"/>
      <c r="N226" s="324"/>
      <c r="O226" s="324"/>
      <c r="P226" s="324"/>
      <c r="Q226" s="324"/>
      <c r="R226" s="324"/>
      <c r="S226" s="324"/>
      <c r="T226" s="324"/>
      <c r="U226" s="324"/>
      <c r="V226" s="324"/>
      <c r="W226" s="324"/>
      <c r="X226" s="324"/>
      <c r="Y226" s="324"/>
      <c r="Z226" s="324"/>
      <c r="AA226" s="324"/>
      <c r="AB226" s="324"/>
      <c r="AC226" s="248"/>
      <c r="AD226" s="224"/>
    </row>
    <row r="227" spans="2:30" x14ac:dyDescent="0.25">
      <c r="B227" s="238"/>
      <c r="C227" s="503"/>
      <c r="D227" s="124">
        <v>29</v>
      </c>
      <c r="E227" s="324"/>
      <c r="F227" s="324"/>
      <c r="G227" s="324"/>
      <c r="H227" s="324"/>
      <c r="I227" s="324"/>
      <c r="J227" s="324"/>
      <c r="K227" s="324"/>
      <c r="L227" s="324"/>
      <c r="M227" s="324"/>
      <c r="N227" s="324"/>
      <c r="O227" s="324"/>
      <c r="P227" s="324"/>
      <c r="Q227" s="324"/>
      <c r="R227" s="324"/>
      <c r="S227" s="324"/>
      <c r="T227" s="324"/>
      <c r="U227" s="324"/>
      <c r="V227" s="324"/>
      <c r="W227" s="324"/>
      <c r="X227" s="324"/>
      <c r="Y227" s="324"/>
      <c r="Z227" s="324"/>
      <c r="AA227" s="324"/>
      <c r="AB227" s="324"/>
      <c r="AC227" s="248"/>
      <c r="AD227" s="224"/>
    </row>
    <row r="228" spans="2:30" x14ac:dyDescent="0.25">
      <c r="B228" s="238"/>
      <c r="C228" s="503"/>
      <c r="D228" s="124">
        <v>30</v>
      </c>
      <c r="E228" s="324"/>
      <c r="F228" s="324"/>
      <c r="G228" s="324"/>
      <c r="H228" s="324"/>
      <c r="I228" s="324"/>
      <c r="J228" s="324"/>
      <c r="K228" s="324"/>
      <c r="L228" s="324"/>
      <c r="M228" s="324"/>
      <c r="N228" s="324"/>
      <c r="O228" s="324"/>
      <c r="P228" s="324"/>
      <c r="Q228" s="324"/>
      <c r="R228" s="324"/>
      <c r="S228" s="324"/>
      <c r="T228" s="324"/>
      <c r="U228" s="324"/>
      <c r="V228" s="324"/>
      <c r="W228" s="324"/>
      <c r="X228" s="324"/>
      <c r="Y228" s="324"/>
      <c r="Z228" s="324"/>
      <c r="AA228" s="324"/>
      <c r="AB228" s="324"/>
      <c r="AC228" s="248"/>
      <c r="AD228" s="224"/>
    </row>
    <row r="229" spans="2:30" x14ac:dyDescent="0.25">
      <c r="B229" s="238"/>
      <c r="C229" s="503"/>
      <c r="D229" s="125">
        <v>31</v>
      </c>
      <c r="E229" s="324"/>
      <c r="F229" s="324"/>
      <c r="G229" s="324"/>
      <c r="H229" s="324"/>
      <c r="I229" s="324"/>
      <c r="J229" s="324"/>
      <c r="K229" s="324"/>
      <c r="L229" s="324"/>
      <c r="M229" s="324"/>
      <c r="N229" s="324"/>
      <c r="O229" s="324"/>
      <c r="P229" s="324"/>
      <c r="Q229" s="324"/>
      <c r="R229" s="324"/>
      <c r="S229" s="324"/>
      <c r="T229" s="324"/>
      <c r="U229" s="324"/>
      <c r="V229" s="324"/>
      <c r="W229" s="324"/>
      <c r="X229" s="324"/>
      <c r="Y229" s="324"/>
      <c r="Z229" s="324"/>
      <c r="AA229" s="324"/>
      <c r="AB229" s="324"/>
      <c r="AC229" s="248"/>
      <c r="AD229" s="224"/>
    </row>
    <row r="230" spans="2:30" ht="15" thickBot="1" x14ac:dyDescent="0.3">
      <c r="B230" s="238"/>
      <c r="C230" s="503"/>
      <c r="D230" s="232"/>
      <c r="E230" s="276"/>
      <c r="F230" s="276"/>
      <c r="G230" s="276"/>
      <c r="H230" s="276"/>
      <c r="I230" s="276"/>
      <c r="J230" s="276"/>
      <c r="K230" s="276"/>
      <c r="L230" s="276"/>
      <c r="M230" s="276"/>
      <c r="N230" s="276"/>
      <c r="O230" s="276"/>
      <c r="P230" s="276"/>
      <c r="Q230" s="276"/>
      <c r="R230" s="276"/>
      <c r="S230" s="276"/>
      <c r="T230" s="276"/>
      <c r="U230" s="276"/>
      <c r="V230" s="276"/>
      <c r="W230" s="276"/>
      <c r="X230" s="276"/>
      <c r="Y230" s="276"/>
      <c r="Z230" s="276"/>
      <c r="AA230" s="276"/>
      <c r="AB230" s="277"/>
      <c r="AC230" s="249"/>
      <c r="AD230" s="224"/>
    </row>
    <row r="231" spans="2:30" x14ac:dyDescent="0.25">
      <c r="B231" s="238"/>
      <c r="C231" s="503" t="s">
        <v>138</v>
      </c>
      <c r="D231" s="128">
        <v>1</v>
      </c>
      <c r="E231" s="324"/>
      <c r="F231" s="324"/>
      <c r="G231" s="324"/>
      <c r="H231" s="324"/>
      <c r="I231" s="324"/>
      <c r="J231" s="324"/>
      <c r="K231" s="324"/>
      <c r="L231" s="324"/>
      <c r="M231" s="324"/>
      <c r="N231" s="324"/>
      <c r="O231" s="324"/>
      <c r="P231" s="324"/>
      <c r="Q231" s="324"/>
      <c r="R231" s="324"/>
      <c r="S231" s="324"/>
      <c r="T231" s="324"/>
      <c r="U231" s="324"/>
      <c r="V231" s="324"/>
      <c r="W231" s="324"/>
      <c r="X231" s="324"/>
      <c r="Y231" s="324"/>
      <c r="Z231" s="324"/>
      <c r="AA231" s="324"/>
      <c r="AB231" s="324"/>
      <c r="AC231" s="248"/>
      <c r="AD231" s="224"/>
    </row>
    <row r="232" spans="2:30" x14ac:dyDescent="0.25">
      <c r="B232" s="238"/>
      <c r="C232" s="503"/>
      <c r="D232" s="124">
        <v>2</v>
      </c>
      <c r="E232" s="324"/>
      <c r="F232" s="324"/>
      <c r="G232" s="324"/>
      <c r="H232" s="324"/>
      <c r="I232" s="324"/>
      <c r="J232" s="324"/>
      <c r="K232" s="324"/>
      <c r="L232" s="324"/>
      <c r="M232" s="324"/>
      <c r="N232" s="324"/>
      <c r="O232" s="324"/>
      <c r="P232" s="324"/>
      <c r="Q232" s="324"/>
      <c r="R232" s="324"/>
      <c r="S232" s="324"/>
      <c r="T232" s="324"/>
      <c r="U232" s="324"/>
      <c r="V232" s="324"/>
      <c r="W232" s="324"/>
      <c r="X232" s="324"/>
      <c r="Y232" s="324"/>
      <c r="Z232" s="324"/>
      <c r="AA232" s="324"/>
      <c r="AB232" s="324"/>
      <c r="AC232" s="248"/>
      <c r="AD232" s="224"/>
    </row>
    <row r="233" spans="2:30" x14ac:dyDescent="0.25">
      <c r="B233" s="238"/>
      <c r="C233" s="503"/>
      <c r="D233" s="124">
        <v>3</v>
      </c>
      <c r="E233" s="324"/>
      <c r="F233" s="324"/>
      <c r="G233" s="324"/>
      <c r="H233" s="324"/>
      <c r="I233" s="324"/>
      <c r="J233" s="324"/>
      <c r="K233" s="324"/>
      <c r="L233" s="324"/>
      <c r="M233" s="324"/>
      <c r="N233" s="324"/>
      <c r="O233" s="324"/>
      <c r="P233" s="324"/>
      <c r="Q233" s="324"/>
      <c r="R233" s="324"/>
      <c r="S233" s="324"/>
      <c r="T233" s="324"/>
      <c r="U233" s="324"/>
      <c r="V233" s="324"/>
      <c r="W233" s="324"/>
      <c r="X233" s="324"/>
      <c r="Y233" s="324"/>
      <c r="Z233" s="324"/>
      <c r="AA233" s="324"/>
      <c r="AB233" s="324"/>
      <c r="AC233" s="248"/>
      <c r="AD233" s="224"/>
    </row>
    <row r="234" spans="2:30" x14ac:dyDescent="0.25">
      <c r="B234" s="238"/>
      <c r="C234" s="503"/>
      <c r="D234" s="124">
        <v>4</v>
      </c>
      <c r="E234" s="324"/>
      <c r="F234" s="324"/>
      <c r="G234" s="324"/>
      <c r="H234" s="324"/>
      <c r="I234" s="324"/>
      <c r="J234" s="324"/>
      <c r="K234" s="324"/>
      <c r="L234" s="324"/>
      <c r="M234" s="324"/>
      <c r="N234" s="324"/>
      <c r="O234" s="324"/>
      <c r="P234" s="324"/>
      <c r="Q234" s="324"/>
      <c r="R234" s="324"/>
      <c r="S234" s="324"/>
      <c r="T234" s="324"/>
      <c r="U234" s="324"/>
      <c r="V234" s="324"/>
      <c r="W234" s="324"/>
      <c r="X234" s="324"/>
      <c r="Y234" s="324"/>
      <c r="Z234" s="324"/>
      <c r="AA234" s="324"/>
      <c r="AB234" s="324"/>
      <c r="AC234" s="248"/>
      <c r="AD234" s="224"/>
    </row>
    <row r="235" spans="2:30" x14ac:dyDescent="0.25">
      <c r="B235" s="238"/>
      <c r="C235" s="503"/>
      <c r="D235" s="124">
        <v>5</v>
      </c>
      <c r="E235" s="324"/>
      <c r="F235" s="324"/>
      <c r="G235" s="324"/>
      <c r="H235" s="324"/>
      <c r="I235" s="324"/>
      <c r="J235" s="324"/>
      <c r="K235" s="324"/>
      <c r="L235" s="324"/>
      <c r="M235" s="324"/>
      <c r="N235" s="324"/>
      <c r="O235" s="324"/>
      <c r="P235" s="324"/>
      <c r="Q235" s="324"/>
      <c r="R235" s="324"/>
      <c r="S235" s="324"/>
      <c r="T235" s="324"/>
      <c r="U235" s="324"/>
      <c r="V235" s="324"/>
      <c r="W235" s="324"/>
      <c r="X235" s="324"/>
      <c r="Y235" s="324"/>
      <c r="Z235" s="324"/>
      <c r="AA235" s="324"/>
      <c r="AB235" s="324"/>
      <c r="AC235" s="248"/>
      <c r="AD235" s="224"/>
    </row>
    <row r="236" spans="2:30" x14ac:dyDescent="0.25">
      <c r="B236" s="238"/>
      <c r="C236" s="503"/>
      <c r="D236" s="124">
        <v>6</v>
      </c>
      <c r="E236" s="324"/>
      <c r="F236" s="324"/>
      <c r="G236" s="324"/>
      <c r="H236" s="324"/>
      <c r="I236" s="324"/>
      <c r="J236" s="324"/>
      <c r="K236" s="324"/>
      <c r="L236" s="324"/>
      <c r="M236" s="324"/>
      <c r="N236" s="324"/>
      <c r="O236" s="324"/>
      <c r="P236" s="324"/>
      <c r="Q236" s="324"/>
      <c r="R236" s="324"/>
      <c r="S236" s="324"/>
      <c r="T236" s="324"/>
      <c r="U236" s="324"/>
      <c r="V236" s="324"/>
      <c r="W236" s="324"/>
      <c r="X236" s="324"/>
      <c r="Y236" s="324"/>
      <c r="Z236" s="324"/>
      <c r="AA236" s="324"/>
      <c r="AB236" s="324"/>
      <c r="AC236" s="248"/>
      <c r="AD236" s="224"/>
    </row>
    <row r="237" spans="2:30" x14ac:dyDescent="0.25">
      <c r="B237" s="238"/>
      <c r="C237" s="503"/>
      <c r="D237" s="124">
        <v>7</v>
      </c>
      <c r="E237" s="324"/>
      <c r="F237" s="324"/>
      <c r="G237" s="324"/>
      <c r="H237" s="324"/>
      <c r="I237" s="324"/>
      <c r="J237" s="324"/>
      <c r="K237" s="324"/>
      <c r="L237" s="324"/>
      <c r="M237" s="324"/>
      <c r="N237" s="324"/>
      <c r="O237" s="324"/>
      <c r="P237" s="324"/>
      <c r="Q237" s="324"/>
      <c r="R237" s="324"/>
      <c r="S237" s="324"/>
      <c r="T237" s="324"/>
      <c r="U237" s="324"/>
      <c r="V237" s="324"/>
      <c r="W237" s="324"/>
      <c r="X237" s="324"/>
      <c r="Y237" s="324"/>
      <c r="Z237" s="324"/>
      <c r="AA237" s="324"/>
      <c r="AB237" s="324"/>
      <c r="AC237" s="248"/>
      <c r="AD237" s="224"/>
    </row>
    <row r="238" spans="2:30" x14ac:dyDescent="0.25">
      <c r="B238" s="238"/>
      <c r="C238" s="503"/>
      <c r="D238" s="124">
        <v>8</v>
      </c>
      <c r="E238" s="324"/>
      <c r="F238" s="324"/>
      <c r="G238" s="324"/>
      <c r="H238" s="324"/>
      <c r="I238" s="324"/>
      <c r="J238" s="324"/>
      <c r="K238" s="324"/>
      <c r="L238" s="324"/>
      <c r="M238" s="324"/>
      <c r="N238" s="324"/>
      <c r="O238" s="324"/>
      <c r="P238" s="324"/>
      <c r="Q238" s="324"/>
      <c r="R238" s="324"/>
      <c r="S238" s="324"/>
      <c r="T238" s="324"/>
      <c r="U238" s="324"/>
      <c r="V238" s="324"/>
      <c r="W238" s="324"/>
      <c r="X238" s="324"/>
      <c r="Y238" s="324"/>
      <c r="Z238" s="324"/>
      <c r="AA238" s="324"/>
      <c r="AB238" s="324"/>
      <c r="AC238" s="248"/>
      <c r="AD238" s="224"/>
    </row>
    <row r="239" spans="2:30" x14ac:dyDescent="0.25">
      <c r="B239" s="238"/>
      <c r="C239" s="503"/>
      <c r="D239" s="124">
        <v>9</v>
      </c>
      <c r="E239" s="324"/>
      <c r="F239" s="324"/>
      <c r="G239" s="324"/>
      <c r="H239" s="324"/>
      <c r="I239" s="324"/>
      <c r="J239" s="324"/>
      <c r="K239" s="324"/>
      <c r="L239" s="324"/>
      <c r="M239" s="324"/>
      <c r="N239" s="324"/>
      <c r="O239" s="324"/>
      <c r="P239" s="324"/>
      <c r="Q239" s="324"/>
      <c r="R239" s="324"/>
      <c r="S239" s="324"/>
      <c r="T239" s="324"/>
      <c r="U239" s="324"/>
      <c r="V239" s="324"/>
      <c r="W239" s="324"/>
      <c r="X239" s="324"/>
      <c r="Y239" s="324"/>
      <c r="Z239" s="324"/>
      <c r="AA239" s="324"/>
      <c r="AB239" s="324"/>
      <c r="AC239" s="248"/>
      <c r="AD239" s="224"/>
    </row>
    <row r="240" spans="2:30" x14ac:dyDescent="0.25">
      <c r="B240" s="238"/>
      <c r="C240" s="503"/>
      <c r="D240" s="124">
        <v>10</v>
      </c>
      <c r="E240" s="324"/>
      <c r="F240" s="324"/>
      <c r="G240" s="324"/>
      <c r="H240" s="324"/>
      <c r="I240" s="324"/>
      <c r="J240" s="324"/>
      <c r="K240" s="324"/>
      <c r="L240" s="324"/>
      <c r="M240" s="324"/>
      <c r="N240" s="324"/>
      <c r="O240" s="324"/>
      <c r="P240" s="324"/>
      <c r="Q240" s="324"/>
      <c r="R240" s="324"/>
      <c r="S240" s="324"/>
      <c r="T240" s="324"/>
      <c r="U240" s="324"/>
      <c r="V240" s="324"/>
      <c r="W240" s="324"/>
      <c r="X240" s="324"/>
      <c r="Y240" s="324"/>
      <c r="Z240" s="324"/>
      <c r="AA240" s="324"/>
      <c r="AB240" s="324"/>
      <c r="AC240" s="248"/>
      <c r="AD240" s="224"/>
    </row>
    <row r="241" spans="2:30" x14ac:dyDescent="0.25">
      <c r="B241" s="238"/>
      <c r="C241" s="503"/>
      <c r="D241" s="124">
        <v>11</v>
      </c>
      <c r="E241" s="324"/>
      <c r="F241" s="324"/>
      <c r="G241" s="324"/>
      <c r="H241" s="324"/>
      <c r="I241" s="324"/>
      <c r="J241" s="324"/>
      <c r="K241" s="324"/>
      <c r="L241" s="324"/>
      <c r="M241" s="324"/>
      <c r="N241" s="324"/>
      <c r="O241" s="324"/>
      <c r="P241" s="324"/>
      <c r="Q241" s="324"/>
      <c r="R241" s="324"/>
      <c r="S241" s="324"/>
      <c r="T241" s="324"/>
      <c r="U241" s="324"/>
      <c r="V241" s="324"/>
      <c r="W241" s="324"/>
      <c r="X241" s="324"/>
      <c r="Y241" s="324"/>
      <c r="Z241" s="324"/>
      <c r="AA241" s="324"/>
      <c r="AB241" s="324"/>
      <c r="AC241" s="248"/>
      <c r="AD241" s="224"/>
    </row>
    <row r="242" spans="2:30" x14ac:dyDescent="0.25">
      <c r="B242" s="238"/>
      <c r="C242" s="503"/>
      <c r="D242" s="124">
        <v>12</v>
      </c>
      <c r="E242" s="324"/>
      <c r="F242" s="324"/>
      <c r="G242" s="324"/>
      <c r="H242" s="324"/>
      <c r="I242" s="324"/>
      <c r="J242" s="324"/>
      <c r="K242" s="324"/>
      <c r="L242" s="324"/>
      <c r="M242" s="324"/>
      <c r="N242" s="324"/>
      <c r="O242" s="324"/>
      <c r="P242" s="324"/>
      <c r="Q242" s="324"/>
      <c r="R242" s="324"/>
      <c r="S242" s="324"/>
      <c r="T242" s="324"/>
      <c r="U242" s="324"/>
      <c r="V242" s="324"/>
      <c r="W242" s="324"/>
      <c r="X242" s="324"/>
      <c r="Y242" s="324"/>
      <c r="Z242" s="324"/>
      <c r="AA242" s="324"/>
      <c r="AB242" s="324"/>
      <c r="AC242" s="248"/>
      <c r="AD242" s="224"/>
    </row>
    <row r="243" spans="2:30" x14ac:dyDescent="0.25">
      <c r="B243" s="238"/>
      <c r="C243" s="503"/>
      <c r="D243" s="124">
        <v>13</v>
      </c>
      <c r="E243" s="324"/>
      <c r="F243" s="324"/>
      <c r="G243" s="324"/>
      <c r="H243" s="324"/>
      <c r="I243" s="324"/>
      <c r="J243" s="324"/>
      <c r="K243" s="324"/>
      <c r="L243" s="324"/>
      <c r="M243" s="324"/>
      <c r="N243" s="324"/>
      <c r="O243" s="324"/>
      <c r="P243" s="324"/>
      <c r="Q243" s="324"/>
      <c r="R243" s="324"/>
      <c r="S243" s="324"/>
      <c r="T243" s="324"/>
      <c r="U243" s="324"/>
      <c r="V243" s="324"/>
      <c r="W243" s="324"/>
      <c r="X243" s="324"/>
      <c r="Y243" s="324"/>
      <c r="Z243" s="324"/>
      <c r="AA243" s="324"/>
      <c r="AB243" s="324"/>
      <c r="AC243" s="248"/>
      <c r="AD243" s="224"/>
    </row>
    <row r="244" spans="2:30" x14ac:dyDescent="0.25">
      <c r="B244" s="238"/>
      <c r="C244" s="503"/>
      <c r="D244" s="124">
        <v>14</v>
      </c>
      <c r="E244" s="324"/>
      <c r="F244" s="324"/>
      <c r="G244" s="324"/>
      <c r="H244" s="324"/>
      <c r="I244" s="324"/>
      <c r="J244" s="324"/>
      <c r="K244" s="324"/>
      <c r="L244" s="324"/>
      <c r="M244" s="324"/>
      <c r="N244" s="324"/>
      <c r="O244" s="324"/>
      <c r="P244" s="324"/>
      <c r="Q244" s="324"/>
      <c r="R244" s="324"/>
      <c r="S244" s="324"/>
      <c r="T244" s="324"/>
      <c r="U244" s="324"/>
      <c r="V244" s="324"/>
      <c r="W244" s="324"/>
      <c r="X244" s="324"/>
      <c r="Y244" s="324"/>
      <c r="Z244" s="324"/>
      <c r="AA244" s="324"/>
      <c r="AB244" s="324"/>
      <c r="AC244" s="248"/>
      <c r="AD244" s="224"/>
    </row>
    <row r="245" spans="2:30" x14ac:dyDescent="0.25">
      <c r="B245" s="238"/>
      <c r="C245" s="503"/>
      <c r="D245" s="124">
        <v>15</v>
      </c>
      <c r="E245" s="324"/>
      <c r="F245" s="324"/>
      <c r="G245" s="324"/>
      <c r="H245" s="324"/>
      <c r="I245" s="324"/>
      <c r="J245" s="324"/>
      <c r="K245" s="324"/>
      <c r="L245" s="324"/>
      <c r="M245" s="324"/>
      <c r="N245" s="324"/>
      <c r="O245" s="324"/>
      <c r="P245" s="324"/>
      <c r="Q245" s="324"/>
      <c r="R245" s="324"/>
      <c r="S245" s="324"/>
      <c r="T245" s="324"/>
      <c r="U245" s="324"/>
      <c r="V245" s="324"/>
      <c r="W245" s="324"/>
      <c r="X245" s="324"/>
      <c r="Y245" s="324"/>
      <c r="Z245" s="324"/>
      <c r="AA245" s="324"/>
      <c r="AB245" s="324"/>
      <c r="AC245" s="248"/>
      <c r="AD245" s="224"/>
    </row>
    <row r="246" spans="2:30" x14ac:dyDescent="0.25">
      <c r="B246" s="238"/>
      <c r="C246" s="503"/>
      <c r="D246" s="124">
        <v>16</v>
      </c>
      <c r="E246" s="324"/>
      <c r="F246" s="324"/>
      <c r="G246" s="324"/>
      <c r="H246" s="324"/>
      <c r="I246" s="324"/>
      <c r="J246" s="324"/>
      <c r="K246" s="324"/>
      <c r="L246" s="324"/>
      <c r="M246" s="324"/>
      <c r="N246" s="324"/>
      <c r="O246" s="324"/>
      <c r="P246" s="324"/>
      <c r="Q246" s="324"/>
      <c r="R246" s="324"/>
      <c r="S246" s="324"/>
      <c r="T246" s="324"/>
      <c r="U246" s="324"/>
      <c r="V246" s="324"/>
      <c r="W246" s="324"/>
      <c r="X246" s="324"/>
      <c r="Y246" s="324"/>
      <c r="Z246" s="324"/>
      <c r="AA246" s="324"/>
      <c r="AB246" s="324"/>
      <c r="AC246" s="248"/>
      <c r="AD246" s="224"/>
    </row>
    <row r="247" spans="2:30" x14ac:dyDescent="0.25">
      <c r="B247" s="238"/>
      <c r="C247" s="503"/>
      <c r="D247" s="124">
        <v>17</v>
      </c>
      <c r="E247" s="324"/>
      <c r="F247" s="324"/>
      <c r="G247" s="324"/>
      <c r="H247" s="324"/>
      <c r="I247" s="324"/>
      <c r="J247" s="324"/>
      <c r="K247" s="324"/>
      <c r="L247" s="324"/>
      <c r="M247" s="324"/>
      <c r="N247" s="324"/>
      <c r="O247" s="324"/>
      <c r="P247" s="324"/>
      <c r="Q247" s="324"/>
      <c r="R247" s="324"/>
      <c r="S247" s="324"/>
      <c r="T247" s="324"/>
      <c r="U247" s="324"/>
      <c r="V247" s="324"/>
      <c r="W247" s="324"/>
      <c r="X247" s="324"/>
      <c r="Y247" s="324"/>
      <c r="Z247" s="324"/>
      <c r="AA247" s="324"/>
      <c r="AB247" s="324"/>
      <c r="AC247" s="248"/>
      <c r="AD247" s="224"/>
    </row>
    <row r="248" spans="2:30" x14ac:dyDescent="0.25">
      <c r="B248" s="238"/>
      <c r="C248" s="503"/>
      <c r="D248" s="124">
        <v>18</v>
      </c>
      <c r="E248" s="324"/>
      <c r="F248" s="324"/>
      <c r="G248" s="324"/>
      <c r="H248" s="324"/>
      <c r="I248" s="324"/>
      <c r="J248" s="324"/>
      <c r="K248" s="324"/>
      <c r="L248" s="324"/>
      <c r="M248" s="324"/>
      <c r="N248" s="324"/>
      <c r="O248" s="324"/>
      <c r="P248" s="324"/>
      <c r="Q248" s="324"/>
      <c r="R248" s="324"/>
      <c r="S248" s="324"/>
      <c r="T248" s="324"/>
      <c r="U248" s="324"/>
      <c r="V248" s="324"/>
      <c r="W248" s="324"/>
      <c r="X248" s="324"/>
      <c r="Y248" s="324"/>
      <c r="Z248" s="324"/>
      <c r="AA248" s="324"/>
      <c r="AB248" s="324"/>
      <c r="AC248" s="248"/>
      <c r="AD248" s="224"/>
    </row>
    <row r="249" spans="2:30" x14ac:dyDescent="0.25">
      <c r="B249" s="238"/>
      <c r="C249" s="503"/>
      <c r="D249" s="124">
        <v>19</v>
      </c>
      <c r="E249" s="324"/>
      <c r="F249" s="324"/>
      <c r="G249" s="324"/>
      <c r="H249" s="324"/>
      <c r="I249" s="324"/>
      <c r="J249" s="324"/>
      <c r="K249" s="324"/>
      <c r="L249" s="324"/>
      <c r="M249" s="324"/>
      <c r="N249" s="324"/>
      <c r="O249" s="324"/>
      <c r="P249" s="324"/>
      <c r="Q249" s="324"/>
      <c r="R249" s="324"/>
      <c r="S249" s="324"/>
      <c r="T249" s="324"/>
      <c r="U249" s="324"/>
      <c r="V249" s="324"/>
      <c r="W249" s="324"/>
      <c r="X249" s="324"/>
      <c r="Y249" s="324"/>
      <c r="Z249" s="324"/>
      <c r="AA249" s="324"/>
      <c r="AB249" s="324"/>
      <c r="AC249" s="248"/>
      <c r="AD249" s="224"/>
    </row>
    <row r="250" spans="2:30" x14ac:dyDescent="0.25">
      <c r="B250" s="238"/>
      <c r="C250" s="503"/>
      <c r="D250" s="124">
        <v>20</v>
      </c>
      <c r="E250" s="324"/>
      <c r="F250" s="324"/>
      <c r="G250" s="324"/>
      <c r="H250" s="324"/>
      <c r="I250" s="324"/>
      <c r="J250" s="324"/>
      <c r="K250" s="324"/>
      <c r="L250" s="324"/>
      <c r="M250" s="324"/>
      <c r="N250" s="324"/>
      <c r="O250" s="324"/>
      <c r="P250" s="324"/>
      <c r="Q250" s="324"/>
      <c r="R250" s="324"/>
      <c r="S250" s="324"/>
      <c r="T250" s="324"/>
      <c r="U250" s="324"/>
      <c r="V250" s="324"/>
      <c r="W250" s="324"/>
      <c r="X250" s="324"/>
      <c r="Y250" s="324"/>
      <c r="Z250" s="324"/>
      <c r="AA250" s="324"/>
      <c r="AB250" s="324"/>
      <c r="AC250" s="248"/>
      <c r="AD250" s="224"/>
    </row>
    <row r="251" spans="2:30" x14ac:dyDescent="0.25">
      <c r="B251" s="238"/>
      <c r="C251" s="503"/>
      <c r="D251" s="124">
        <v>21</v>
      </c>
      <c r="E251" s="324"/>
      <c r="F251" s="324"/>
      <c r="G251" s="324"/>
      <c r="H251" s="324"/>
      <c r="I251" s="324"/>
      <c r="J251" s="324"/>
      <c r="K251" s="324"/>
      <c r="L251" s="324"/>
      <c r="M251" s="324"/>
      <c r="N251" s="324"/>
      <c r="O251" s="324"/>
      <c r="P251" s="324"/>
      <c r="Q251" s="324"/>
      <c r="R251" s="324"/>
      <c r="S251" s="324"/>
      <c r="T251" s="324"/>
      <c r="U251" s="324"/>
      <c r="V251" s="324"/>
      <c r="W251" s="324"/>
      <c r="X251" s="324"/>
      <c r="Y251" s="324"/>
      <c r="Z251" s="324"/>
      <c r="AA251" s="324"/>
      <c r="AB251" s="324"/>
      <c r="AC251" s="248"/>
      <c r="AD251" s="224"/>
    </row>
    <row r="252" spans="2:30" x14ac:dyDescent="0.25">
      <c r="B252" s="238"/>
      <c r="C252" s="503"/>
      <c r="D252" s="124">
        <v>22</v>
      </c>
      <c r="E252" s="324"/>
      <c r="F252" s="324"/>
      <c r="G252" s="324"/>
      <c r="H252" s="324"/>
      <c r="I252" s="324"/>
      <c r="J252" s="324"/>
      <c r="K252" s="324"/>
      <c r="L252" s="324"/>
      <c r="M252" s="324"/>
      <c r="N252" s="324"/>
      <c r="O252" s="324"/>
      <c r="P252" s="324"/>
      <c r="Q252" s="324"/>
      <c r="R252" s="324"/>
      <c r="S252" s="324"/>
      <c r="T252" s="324"/>
      <c r="U252" s="324"/>
      <c r="V252" s="324"/>
      <c r="W252" s="324"/>
      <c r="X252" s="324"/>
      <c r="Y252" s="324"/>
      <c r="Z252" s="324"/>
      <c r="AA252" s="324"/>
      <c r="AB252" s="324"/>
      <c r="AC252" s="248"/>
      <c r="AD252" s="224"/>
    </row>
    <row r="253" spans="2:30" x14ac:dyDescent="0.25">
      <c r="B253" s="238"/>
      <c r="C253" s="503"/>
      <c r="D253" s="124">
        <v>23</v>
      </c>
      <c r="E253" s="324"/>
      <c r="F253" s="324"/>
      <c r="G253" s="324"/>
      <c r="H253" s="324"/>
      <c r="I253" s="324"/>
      <c r="J253" s="324"/>
      <c r="K253" s="324"/>
      <c r="L253" s="324"/>
      <c r="M253" s="324"/>
      <c r="N253" s="324"/>
      <c r="O253" s="324"/>
      <c r="P253" s="324"/>
      <c r="Q253" s="324"/>
      <c r="R253" s="324"/>
      <c r="S253" s="324"/>
      <c r="T253" s="324"/>
      <c r="U253" s="324"/>
      <c r="V253" s="324"/>
      <c r="W253" s="324"/>
      <c r="X253" s="324"/>
      <c r="Y253" s="324"/>
      <c r="Z253" s="324"/>
      <c r="AA253" s="324"/>
      <c r="AB253" s="324"/>
      <c r="AC253" s="248"/>
      <c r="AD253" s="224"/>
    </row>
    <row r="254" spans="2:30" x14ac:dyDescent="0.25">
      <c r="B254" s="238"/>
      <c r="C254" s="503"/>
      <c r="D254" s="124">
        <v>24</v>
      </c>
      <c r="E254" s="324"/>
      <c r="F254" s="324"/>
      <c r="G254" s="324"/>
      <c r="H254" s="324"/>
      <c r="I254" s="324"/>
      <c r="J254" s="324"/>
      <c r="K254" s="324"/>
      <c r="L254" s="324"/>
      <c r="M254" s="324"/>
      <c r="N254" s="324"/>
      <c r="O254" s="324"/>
      <c r="P254" s="324"/>
      <c r="Q254" s="324"/>
      <c r="R254" s="324"/>
      <c r="S254" s="324"/>
      <c r="T254" s="324"/>
      <c r="U254" s="324"/>
      <c r="V254" s="324"/>
      <c r="W254" s="324"/>
      <c r="X254" s="324"/>
      <c r="Y254" s="324"/>
      <c r="Z254" s="324"/>
      <c r="AA254" s="324"/>
      <c r="AB254" s="324"/>
      <c r="AC254" s="248"/>
      <c r="AD254" s="224"/>
    </row>
    <row r="255" spans="2:30" x14ac:dyDescent="0.25">
      <c r="B255" s="238"/>
      <c r="C255" s="503"/>
      <c r="D255" s="124">
        <v>25</v>
      </c>
      <c r="E255" s="324"/>
      <c r="F255" s="324"/>
      <c r="G255" s="324"/>
      <c r="H255" s="324"/>
      <c r="I255" s="324"/>
      <c r="J255" s="324"/>
      <c r="K255" s="324"/>
      <c r="L255" s="324"/>
      <c r="M255" s="324"/>
      <c r="N255" s="324"/>
      <c r="O255" s="324"/>
      <c r="P255" s="324"/>
      <c r="Q255" s="324"/>
      <c r="R255" s="324"/>
      <c r="S255" s="324"/>
      <c r="T255" s="324"/>
      <c r="U255" s="324"/>
      <c r="V255" s="324"/>
      <c r="W255" s="324"/>
      <c r="X255" s="324"/>
      <c r="Y255" s="324"/>
      <c r="Z255" s="324"/>
      <c r="AA255" s="324"/>
      <c r="AB255" s="324"/>
      <c r="AC255" s="248"/>
      <c r="AD255" s="224"/>
    </row>
    <row r="256" spans="2:30" x14ac:dyDescent="0.25">
      <c r="B256" s="238"/>
      <c r="C256" s="503"/>
      <c r="D256" s="124">
        <v>26</v>
      </c>
      <c r="E256" s="324"/>
      <c r="F256" s="324"/>
      <c r="G256" s="324"/>
      <c r="H256" s="324"/>
      <c r="I256" s="324"/>
      <c r="J256" s="324"/>
      <c r="K256" s="324"/>
      <c r="L256" s="324"/>
      <c r="M256" s="324"/>
      <c r="N256" s="324"/>
      <c r="O256" s="324"/>
      <c r="P256" s="324"/>
      <c r="Q256" s="324"/>
      <c r="R256" s="324"/>
      <c r="S256" s="324"/>
      <c r="T256" s="324"/>
      <c r="U256" s="324"/>
      <c r="V256" s="324"/>
      <c r="W256" s="324"/>
      <c r="X256" s="324"/>
      <c r="Y256" s="324"/>
      <c r="Z256" s="324"/>
      <c r="AA256" s="324"/>
      <c r="AB256" s="324"/>
      <c r="AC256" s="248"/>
      <c r="AD256" s="224"/>
    </row>
    <row r="257" spans="2:30" x14ac:dyDescent="0.25">
      <c r="B257" s="238"/>
      <c r="C257" s="503"/>
      <c r="D257" s="124">
        <v>27</v>
      </c>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c r="AB257" s="324"/>
      <c r="AC257" s="248"/>
      <c r="AD257" s="224"/>
    </row>
    <row r="258" spans="2:30" x14ac:dyDescent="0.25">
      <c r="B258" s="238"/>
      <c r="C258" s="503"/>
      <c r="D258" s="124">
        <v>28</v>
      </c>
      <c r="E258" s="324"/>
      <c r="F258" s="324"/>
      <c r="G258" s="324"/>
      <c r="H258" s="324"/>
      <c r="I258" s="324"/>
      <c r="J258" s="324"/>
      <c r="K258" s="324"/>
      <c r="L258" s="324"/>
      <c r="M258" s="324"/>
      <c r="N258" s="324"/>
      <c r="O258" s="324"/>
      <c r="P258" s="324"/>
      <c r="Q258" s="324"/>
      <c r="R258" s="324"/>
      <c r="S258" s="324"/>
      <c r="T258" s="324"/>
      <c r="U258" s="324"/>
      <c r="V258" s="324"/>
      <c r="W258" s="324"/>
      <c r="X258" s="324"/>
      <c r="Y258" s="324"/>
      <c r="Z258" s="324"/>
      <c r="AA258" s="324"/>
      <c r="AB258" s="324"/>
      <c r="AC258" s="248"/>
      <c r="AD258" s="224"/>
    </row>
    <row r="259" spans="2:30" x14ac:dyDescent="0.25">
      <c r="B259" s="238"/>
      <c r="C259" s="503"/>
      <c r="D259" s="124">
        <v>29</v>
      </c>
      <c r="E259" s="324"/>
      <c r="F259" s="324"/>
      <c r="G259" s="324"/>
      <c r="H259" s="324"/>
      <c r="I259" s="324"/>
      <c r="J259" s="324"/>
      <c r="K259" s="324"/>
      <c r="L259" s="324"/>
      <c r="M259" s="324"/>
      <c r="N259" s="324"/>
      <c r="O259" s="324"/>
      <c r="P259" s="324"/>
      <c r="Q259" s="324"/>
      <c r="R259" s="324"/>
      <c r="S259" s="324"/>
      <c r="T259" s="324"/>
      <c r="U259" s="324"/>
      <c r="V259" s="324"/>
      <c r="W259" s="324"/>
      <c r="X259" s="324"/>
      <c r="Y259" s="324"/>
      <c r="Z259" s="324"/>
      <c r="AA259" s="324"/>
      <c r="AB259" s="324"/>
      <c r="AC259" s="248"/>
      <c r="AD259" s="224"/>
    </row>
    <row r="260" spans="2:30" x14ac:dyDescent="0.25">
      <c r="B260" s="238"/>
      <c r="C260" s="503"/>
      <c r="D260" s="124">
        <v>30</v>
      </c>
      <c r="E260" s="324"/>
      <c r="F260" s="324"/>
      <c r="G260" s="324"/>
      <c r="H260" s="324"/>
      <c r="I260" s="324"/>
      <c r="J260" s="324"/>
      <c r="K260" s="324"/>
      <c r="L260" s="324"/>
      <c r="M260" s="324"/>
      <c r="N260" s="324"/>
      <c r="O260" s="324"/>
      <c r="P260" s="324"/>
      <c r="Q260" s="324"/>
      <c r="R260" s="324"/>
      <c r="S260" s="324"/>
      <c r="T260" s="324"/>
      <c r="U260" s="324"/>
      <c r="V260" s="324"/>
      <c r="W260" s="324"/>
      <c r="X260" s="324"/>
      <c r="Y260" s="324"/>
      <c r="Z260" s="324"/>
      <c r="AA260" s="324"/>
      <c r="AB260" s="324"/>
      <c r="AC260" s="248"/>
      <c r="AD260" s="224"/>
    </row>
    <row r="261" spans="2:30" x14ac:dyDescent="0.25">
      <c r="B261" s="238"/>
      <c r="C261" s="503"/>
      <c r="D261" s="125">
        <v>31</v>
      </c>
      <c r="E261" s="324"/>
      <c r="F261" s="324"/>
      <c r="G261" s="324"/>
      <c r="H261" s="324"/>
      <c r="I261" s="324"/>
      <c r="J261" s="324"/>
      <c r="K261" s="324"/>
      <c r="L261" s="324"/>
      <c r="M261" s="324"/>
      <c r="N261" s="324"/>
      <c r="O261" s="324"/>
      <c r="P261" s="324"/>
      <c r="Q261" s="324"/>
      <c r="R261" s="324"/>
      <c r="S261" s="324"/>
      <c r="T261" s="324"/>
      <c r="U261" s="324"/>
      <c r="V261" s="324"/>
      <c r="W261" s="324"/>
      <c r="X261" s="324"/>
      <c r="Y261" s="324"/>
      <c r="Z261" s="324"/>
      <c r="AA261" s="324"/>
      <c r="AB261" s="324"/>
      <c r="AC261" s="248"/>
      <c r="AD261" s="224"/>
    </row>
    <row r="262" spans="2:30" ht="15" thickBot="1" x14ac:dyDescent="0.3">
      <c r="B262" s="238"/>
      <c r="C262" s="503"/>
      <c r="D262" s="232"/>
      <c r="E262" s="276"/>
      <c r="F262" s="276"/>
      <c r="G262" s="276"/>
      <c r="H262" s="276"/>
      <c r="I262" s="276"/>
      <c r="J262" s="276"/>
      <c r="K262" s="276"/>
      <c r="L262" s="276"/>
      <c r="M262" s="276"/>
      <c r="N262" s="276"/>
      <c r="O262" s="276"/>
      <c r="P262" s="276"/>
      <c r="Q262" s="276"/>
      <c r="R262" s="276"/>
      <c r="S262" s="276"/>
      <c r="T262" s="276"/>
      <c r="U262" s="276"/>
      <c r="V262" s="276"/>
      <c r="W262" s="276"/>
      <c r="X262" s="276"/>
      <c r="Y262" s="276"/>
      <c r="Z262" s="276"/>
      <c r="AA262" s="276"/>
      <c r="AB262" s="277"/>
      <c r="AC262" s="249"/>
      <c r="AD262" s="224"/>
    </row>
    <row r="263" spans="2:30" x14ac:dyDescent="0.25">
      <c r="B263" s="238"/>
      <c r="C263" s="503" t="s">
        <v>139</v>
      </c>
      <c r="D263" s="128">
        <v>1</v>
      </c>
      <c r="E263" s="324"/>
      <c r="F263" s="324"/>
      <c r="G263" s="324"/>
      <c r="H263" s="324"/>
      <c r="I263" s="324"/>
      <c r="J263" s="324"/>
      <c r="K263" s="324"/>
      <c r="L263" s="324"/>
      <c r="M263" s="324"/>
      <c r="N263" s="324"/>
      <c r="O263" s="324"/>
      <c r="P263" s="324"/>
      <c r="Q263" s="324"/>
      <c r="R263" s="324"/>
      <c r="S263" s="324"/>
      <c r="T263" s="324"/>
      <c r="U263" s="324"/>
      <c r="V263" s="324"/>
      <c r="W263" s="324"/>
      <c r="X263" s="324"/>
      <c r="Y263" s="324"/>
      <c r="Z263" s="324"/>
      <c r="AA263" s="324"/>
      <c r="AB263" s="324"/>
      <c r="AC263" s="248"/>
      <c r="AD263" s="224"/>
    </row>
    <row r="264" spans="2:30" x14ac:dyDescent="0.25">
      <c r="B264" s="238"/>
      <c r="C264" s="503"/>
      <c r="D264" s="124">
        <v>2</v>
      </c>
      <c r="E264" s="324"/>
      <c r="F264" s="324"/>
      <c r="G264" s="324"/>
      <c r="H264" s="324"/>
      <c r="I264" s="324"/>
      <c r="J264" s="324"/>
      <c r="K264" s="324"/>
      <c r="L264" s="324"/>
      <c r="M264" s="324"/>
      <c r="N264" s="324"/>
      <c r="O264" s="324"/>
      <c r="P264" s="324"/>
      <c r="Q264" s="324"/>
      <c r="R264" s="324"/>
      <c r="S264" s="324"/>
      <c r="T264" s="324"/>
      <c r="U264" s="324"/>
      <c r="V264" s="324"/>
      <c r="W264" s="324"/>
      <c r="X264" s="324"/>
      <c r="Y264" s="324"/>
      <c r="Z264" s="324"/>
      <c r="AA264" s="324"/>
      <c r="AB264" s="324"/>
      <c r="AC264" s="248"/>
      <c r="AD264" s="224"/>
    </row>
    <row r="265" spans="2:30" x14ac:dyDescent="0.25">
      <c r="B265" s="238"/>
      <c r="C265" s="503"/>
      <c r="D265" s="124">
        <v>3</v>
      </c>
      <c r="E265" s="324"/>
      <c r="F265" s="324"/>
      <c r="G265" s="324"/>
      <c r="H265" s="324"/>
      <c r="I265" s="324"/>
      <c r="J265" s="324"/>
      <c r="K265" s="324"/>
      <c r="L265" s="324"/>
      <c r="M265" s="324"/>
      <c r="N265" s="324"/>
      <c r="O265" s="324"/>
      <c r="P265" s="324"/>
      <c r="Q265" s="324"/>
      <c r="R265" s="324"/>
      <c r="S265" s="324"/>
      <c r="T265" s="324"/>
      <c r="U265" s="324"/>
      <c r="V265" s="324"/>
      <c r="W265" s="324"/>
      <c r="X265" s="324"/>
      <c r="Y265" s="324"/>
      <c r="Z265" s="324"/>
      <c r="AA265" s="324"/>
      <c r="AB265" s="324"/>
      <c r="AC265" s="248"/>
      <c r="AD265" s="224"/>
    </row>
    <row r="266" spans="2:30" x14ac:dyDescent="0.25">
      <c r="B266" s="238"/>
      <c r="C266" s="503"/>
      <c r="D266" s="124">
        <v>4</v>
      </c>
      <c r="E266" s="324"/>
      <c r="F266" s="324"/>
      <c r="G266" s="324"/>
      <c r="H266" s="324"/>
      <c r="I266" s="324"/>
      <c r="J266" s="324"/>
      <c r="K266" s="324"/>
      <c r="L266" s="324"/>
      <c r="M266" s="324"/>
      <c r="N266" s="324"/>
      <c r="O266" s="324"/>
      <c r="P266" s="324"/>
      <c r="Q266" s="324"/>
      <c r="R266" s="324"/>
      <c r="S266" s="324"/>
      <c r="T266" s="324"/>
      <c r="U266" s="324"/>
      <c r="V266" s="324"/>
      <c r="W266" s="324"/>
      <c r="X266" s="324"/>
      <c r="Y266" s="324"/>
      <c r="Z266" s="324"/>
      <c r="AA266" s="324"/>
      <c r="AB266" s="324"/>
      <c r="AC266" s="248"/>
      <c r="AD266" s="224"/>
    </row>
    <row r="267" spans="2:30" x14ac:dyDescent="0.25">
      <c r="B267" s="238"/>
      <c r="C267" s="503"/>
      <c r="D267" s="124">
        <v>5</v>
      </c>
      <c r="E267" s="324"/>
      <c r="F267" s="324"/>
      <c r="G267" s="324"/>
      <c r="H267" s="324"/>
      <c r="I267" s="324"/>
      <c r="J267" s="324"/>
      <c r="K267" s="324"/>
      <c r="L267" s="324"/>
      <c r="M267" s="324"/>
      <c r="N267" s="324"/>
      <c r="O267" s="324"/>
      <c r="P267" s="324"/>
      <c r="Q267" s="324"/>
      <c r="R267" s="324"/>
      <c r="S267" s="324"/>
      <c r="T267" s="324"/>
      <c r="U267" s="324"/>
      <c r="V267" s="324"/>
      <c r="W267" s="324"/>
      <c r="X267" s="324"/>
      <c r="Y267" s="324"/>
      <c r="Z267" s="324"/>
      <c r="AA267" s="324"/>
      <c r="AB267" s="324"/>
      <c r="AC267" s="248"/>
      <c r="AD267" s="224"/>
    </row>
    <row r="268" spans="2:30" x14ac:dyDescent="0.25">
      <c r="B268" s="238"/>
      <c r="C268" s="503"/>
      <c r="D268" s="124">
        <v>6</v>
      </c>
      <c r="E268" s="324"/>
      <c r="F268" s="324"/>
      <c r="G268" s="324"/>
      <c r="H268" s="324"/>
      <c r="I268" s="324"/>
      <c r="J268" s="324"/>
      <c r="K268" s="324"/>
      <c r="L268" s="324"/>
      <c r="M268" s="324"/>
      <c r="N268" s="324"/>
      <c r="O268" s="324"/>
      <c r="P268" s="324"/>
      <c r="Q268" s="324"/>
      <c r="R268" s="324"/>
      <c r="S268" s="324"/>
      <c r="T268" s="324"/>
      <c r="U268" s="324"/>
      <c r="V268" s="324"/>
      <c r="W268" s="324"/>
      <c r="X268" s="324"/>
      <c r="Y268" s="324"/>
      <c r="Z268" s="324"/>
      <c r="AA268" s="324"/>
      <c r="AB268" s="324"/>
      <c r="AC268" s="248"/>
      <c r="AD268" s="224"/>
    </row>
    <row r="269" spans="2:30" x14ac:dyDescent="0.25">
      <c r="B269" s="238"/>
      <c r="C269" s="503"/>
      <c r="D269" s="124">
        <v>7</v>
      </c>
      <c r="E269" s="324"/>
      <c r="F269" s="324"/>
      <c r="G269" s="324"/>
      <c r="H269" s="324"/>
      <c r="I269" s="324"/>
      <c r="J269" s="324"/>
      <c r="K269" s="324"/>
      <c r="L269" s="324"/>
      <c r="M269" s="324"/>
      <c r="N269" s="324"/>
      <c r="O269" s="324"/>
      <c r="P269" s="324"/>
      <c r="Q269" s="324"/>
      <c r="R269" s="324"/>
      <c r="S269" s="324"/>
      <c r="T269" s="324"/>
      <c r="U269" s="324"/>
      <c r="V269" s="324"/>
      <c r="W269" s="324"/>
      <c r="X269" s="324"/>
      <c r="Y269" s="324"/>
      <c r="Z269" s="324"/>
      <c r="AA269" s="324"/>
      <c r="AB269" s="324"/>
      <c r="AC269" s="248"/>
      <c r="AD269" s="224"/>
    </row>
    <row r="270" spans="2:30" x14ac:dyDescent="0.25">
      <c r="B270" s="238"/>
      <c r="C270" s="503"/>
      <c r="D270" s="124">
        <v>8</v>
      </c>
      <c r="E270" s="324"/>
      <c r="F270" s="324"/>
      <c r="G270" s="324"/>
      <c r="H270" s="324"/>
      <c r="I270" s="324"/>
      <c r="J270" s="324"/>
      <c r="K270" s="324"/>
      <c r="L270" s="324"/>
      <c r="M270" s="324"/>
      <c r="N270" s="324"/>
      <c r="O270" s="324"/>
      <c r="P270" s="324"/>
      <c r="Q270" s="324"/>
      <c r="R270" s="324"/>
      <c r="S270" s="324"/>
      <c r="T270" s="324"/>
      <c r="U270" s="324"/>
      <c r="V270" s="324"/>
      <c r="W270" s="324"/>
      <c r="X270" s="324"/>
      <c r="Y270" s="324"/>
      <c r="Z270" s="324"/>
      <c r="AA270" s="324"/>
      <c r="AB270" s="324"/>
      <c r="AC270" s="248"/>
      <c r="AD270" s="224"/>
    </row>
    <row r="271" spans="2:30" x14ac:dyDescent="0.25">
      <c r="B271" s="238"/>
      <c r="C271" s="503"/>
      <c r="D271" s="124">
        <v>9</v>
      </c>
      <c r="E271" s="324"/>
      <c r="F271" s="324"/>
      <c r="G271" s="324"/>
      <c r="H271" s="324"/>
      <c r="I271" s="324"/>
      <c r="J271" s="324"/>
      <c r="K271" s="324"/>
      <c r="L271" s="324"/>
      <c r="M271" s="324"/>
      <c r="N271" s="324"/>
      <c r="O271" s="324"/>
      <c r="P271" s="324"/>
      <c r="Q271" s="324"/>
      <c r="R271" s="324"/>
      <c r="S271" s="324"/>
      <c r="T271" s="324"/>
      <c r="U271" s="324"/>
      <c r="V271" s="324"/>
      <c r="W271" s="324"/>
      <c r="X271" s="324"/>
      <c r="Y271" s="324"/>
      <c r="Z271" s="324"/>
      <c r="AA271" s="324"/>
      <c r="AB271" s="324"/>
      <c r="AC271" s="248"/>
      <c r="AD271" s="224"/>
    </row>
    <row r="272" spans="2:30" x14ac:dyDescent="0.25">
      <c r="B272" s="238"/>
      <c r="C272" s="503"/>
      <c r="D272" s="124">
        <v>10</v>
      </c>
      <c r="E272" s="324"/>
      <c r="F272" s="324"/>
      <c r="G272" s="324"/>
      <c r="H272" s="324"/>
      <c r="I272" s="324"/>
      <c r="J272" s="324"/>
      <c r="K272" s="324"/>
      <c r="L272" s="324"/>
      <c r="M272" s="324"/>
      <c r="N272" s="324"/>
      <c r="O272" s="324"/>
      <c r="P272" s="324"/>
      <c r="Q272" s="324"/>
      <c r="R272" s="324"/>
      <c r="S272" s="324"/>
      <c r="T272" s="324"/>
      <c r="U272" s="324"/>
      <c r="V272" s="324"/>
      <c r="W272" s="324"/>
      <c r="X272" s="324"/>
      <c r="Y272" s="324"/>
      <c r="Z272" s="324"/>
      <c r="AA272" s="324"/>
      <c r="AB272" s="324"/>
      <c r="AC272" s="248"/>
      <c r="AD272" s="224"/>
    </row>
    <row r="273" spans="2:30" x14ac:dyDescent="0.25">
      <c r="B273" s="238"/>
      <c r="C273" s="503"/>
      <c r="D273" s="124">
        <v>11</v>
      </c>
      <c r="E273" s="324"/>
      <c r="F273" s="324"/>
      <c r="G273" s="324"/>
      <c r="H273" s="324"/>
      <c r="I273" s="324"/>
      <c r="J273" s="324"/>
      <c r="K273" s="324"/>
      <c r="L273" s="324"/>
      <c r="M273" s="324"/>
      <c r="N273" s="324"/>
      <c r="O273" s="324"/>
      <c r="P273" s="324"/>
      <c r="Q273" s="324"/>
      <c r="R273" s="324"/>
      <c r="S273" s="324"/>
      <c r="T273" s="324"/>
      <c r="U273" s="324"/>
      <c r="V273" s="324"/>
      <c r="W273" s="324"/>
      <c r="X273" s="324"/>
      <c r="Y273" s="324"/>
      <c r="Z273" s="324"/>
      <c r="AA273" s="324"/>
      <c r="AB273" s="324"/>
      <c r="AC273" s="248"/>
      <c r="AD273" s="224"/>
    </row>
    <row r="274" spans="2:30" x14ac:dyDescent="0.25">
      <c r="B274" s="238"/>
      <c r="C274" s="503"/>
      <c r="D274" s="124">
        <v>12</v>
      </c>
      <c r="E274" s="324"/>
      <c r="F274" s="324"/>
      <c r="G274" s="324"/>
      <c r="H274" s="324"/>
      <c r="I274" s="324"/>
      <c r="J274" s="324"/>
      <c r="K274" s="324"/>
      <c r="L274" s="324"/>
      <c r="M274" s="324"/>
      <c r="N274" s="324"/>
      <c r="O274" s="324"/>
      <c r="P274" s="324"/>
      <c r="Q274" s="324"/>
      <c r="R274" s="324"/>
      <c r="S274" s="324"/>
      <c r="T274" s="324"/>
      <c r="U274" s="324"/>
      <c r="V274" s="324"/>
      <c r="W274" s="324"/>
      <c r="X274" s="324"/>
      <c r="Y274" s="324"/>
      <c r="Z274" s="324"/>
      <c r="AA274" s="324"/>
      <c r="AB274" s="324"/>
      <c r="AC274" s="248"/>
      <c r="AD274" s="224"/>
    </row>
    <row r="275" spans="2:30" x14ac:dyDescent="0.25">
      <c r="B275" s="238"/>
      <c r="C275" s="503"/>
      <c r="D275" s="124">
        <v>13</v>
      </c>
      <c r="E275" s="324"/>
      <c r="F275" s="324"/>
      <c r="G275" s="324"/>
      <c r="H275" s="324"/>
      <c r="I275" s="324"/>
      <c r="J275" s="324"/>
      <c r="K275" s="324"/>
      <c r="L275" s="324"/>
      <c r="M275" s="324"/>
      <c r="N275" s="324"/>
      <c r="O275" s="324"/>
      <c r="P275" s="324"/>
      <c r="Q275" s="324"/>
      <c r="R275" s="324"/>
      <c r="S275" s="324"/>
      <c r="T275" s="324"/>
      <c r="U275" s="324"/>
      <c r="V275" s="324"/>
      <c r="W275" s="324"/>
      <c r="X275" s="324"/>
      <c r="Y275" s="324"/>
      <c r="Z275" s="324"/>
      <c r="AA275" s="324"/>
      <c r="AB275" s="324"/>
      <c r="AC275" s="248"/>
      <c r="AD275" s="224"/>
    </row>
    <row r="276" spans="2:30" x14ac:dyDescent="0.25">
      <c r="B276" s="238"/>
      <c r="C276" s="503"/>
      <c r="D276" s="124">
        <v>14</v>
      </c>
      <c r="E276" s="324"/>
      <c r="F276" s="324"/>
      <c r="G276" s="324"/>
      <c r="H276" s="324"/>
      <c r="I276" s="324"/>
      <c r="J276" s="324"/>
      <c r="K276" s="324"/>
      <c r="L276" s="324"/>
      <c r="M276" s="324"/>
      <c r="N276" s="324"/>
      <c r="O276" s="324"/>
      <c r="P276" s="324"/>
      <c r="Q276" s="324"/>
      <c r="R276" s="324"/>
      <c r="S276" s="324"/>
      <c r="T276" s="324"/>
      <c r="U276" s="324"/>
      <c r="V276" s="324"/>
      <c r="W276" s="324"/>
      <c r="X276" s="324"/>
      <c r="Y276" s="324"/>
      <c r="Z276" s="324"/>
      <c r="AA276" s="324"/>
      <c r="AB276" s="324"/>
      <c r="AC276" s="248"/>
      <c r="AD276" s="224"/>
    </row>
    <row r="277" spans="2:30" x14ac:dyDescent="0.25">
      <c r="B277" s="238"/>
      <c r="C277" s="503"/>
      <c r="D277" s="124">
        <v>15</v>
      </c>
      <c r="E277" s="324"/>
      <c r="F277" s="324"/>
      <c r="G277" s="324"/>
      <c r="H277" s="324"/>
      <c r="I277" s="324"/>
      <c r="J277" s="324"/>
      <c r="K277" s="324"/>
      <c r="L277" s="324"/>
      <c r="M277" s="324"/>
      <c r="N277" s="324"/>
      <c r="O277" s="324"/>
      <c r="P277" s="324"/>
      <c r="Q277" s="324"/>
      <c r="R277" s="324"/>
      <c r="S277" s="324"/>
      <c r="T277" s="324"/>
      <c r="U277" s="324"/>
      <c r="V277" s="324"/>
      <c r="W277" s="324"/>
      <c r="X277" s="324"/>
      <c r="Y277" s="324"/>
      <c r="Z277" s="324"/>
      <c r="AA277" s="324"/>
      <c r="AB277" s="324"/>
      <c r="AC277" s="248"/>
      <c r="AD277" s="224"/>
    </row>
    <row r="278" spans="2:30" x14ac:dyDescent="0.25">
      <c r="B278" s="238"/>
      <c r="C278" s="503"/>
      <c r="D278" s="124">
        <v>16</v>
      </c>
      <c r="E278" s="324"/>
      <c r="F278" s="324"/>
      <c r="G278" s="324"/>
      <c r="H278" s="324"/>
      <c r="I278" s="324"/>
      <c r="J278" s="324"/>
      <c r="K278" s="324"/>
      <c r="L278" s="324"/>
      <c r="M278" s="324"/>
      <c r="N278" s="324"/>
      <c r="O278" s="324"/>
      <c r="P278" s="324"/>
      <c r="Q278" s="324"/>
      <c r="R278" s="324"/>
      <c r="S278" s="324"/>
      <c r="T278" s="324"/>
      <c r="U278" s="324"/>
      <c r="V278" s="324"/>
      <c r="W278" s="324"/>
      <c r="X278" s="324"/>
      <c r="Y278" s="324"/>
      <c r="Z278" s="324"/>
      <c r="AA278" s="324"/>
      <c r="AB278" s="324"/>
      <c r="AC278" s="248"/>
      <c r="AD278" s="224"/>
    </row>
    <row r="279" spans="2:30" x14ac:dyDescent="0.25">
      <c r="B279" s="238"/>
      <c r="C279" s="503"/>
      <c r="D279" s="124">
        <v>17</v>
      </c>
      <c r="E279" s="324"/>
      <c r="F279" s="324"/>
      <c r="G279" s="324"/>
      <c r="H279" s="324"/>
      <c r="I279" s="324"/>
      <c r="J279" s="324"/>
      <c r="K279" s="324"/>
      <c r="L279" s="324"/>
      <c r="M279" s="324"/>
      <c r="N279" s="324"/>
      <c r="O279" s="324"/>
      <c r="P279" s="324"/>
      <c r="Q279" s="324"/>
      <c r="R279" s="324"/>
      <c r="S279" s="324"/>
      <c r="T279" s="324"/>
      <c r="U279" s="324"/>
      <c r="V279" s="324"/>
      <c r="W279" s="324"/>
      <c r="X279" s="324"/>
      <c r="Y279" s="324"/>
      <c r="Z279" s="324"/>
      <c r="AA279" s="324"/>
      <c r="AB279" s="324"/>
      <c r="AC279" s="248"/>
      <c r="AD279" s="224"/>
    </row>
    <row r="280" spans="2:30" x14ac:dyDescent="0.25">
      <c r="B280" s="238"/>
      <c r="C280" s="503"/>
      <c r="D280" s="124">
        <v>18</v>
      </c>
      <c r="E280" s="324"/>
      <c r="F280" s="324"/>
      <c r="G280" s="324"/>
      <c r="H280" s="324"/>
      <c r="I280" s="324"/>
      <c r="J280" s="324"/>
      <c r="K280" s="324"/>
      <c r="L280" s="324"/>
      <c r="M280" s="324"/>
      <c r="N280" s="324"/>
      <c r="O280" s="324"/>
      <c r="P280" s="324"/>
      <c r="Q280" s="324"/>
      <c r="R280" s="324"/>
      <c r="S280" s="324"/>
      <c r="T280" s="324"/>
      <c r="U280" s="324"/>
      <c r="V280" s="324"/>
      <c r="W280" s="324"/>
      <c r="X280" s="324"/>
      <c r="Y280" s="324"/>
      <c r="Z280" s="324"/>
      <c r="AA280" s="324"/>
      <c r="AB280" s="324"/>
      <c r="AC280" s="248"/>
      <c r="AD280" s="224"/>
    </row>
    <row r="281" spans="2:30" x14ac:dyDescent="0.25">
      <c r="B281" s="238"/>
      <c r="C281" s="503"/>
      <c r="D281" s="124">
        <v>19</v>
      </c>
      <c r="E281" s="324"/>
      <c r="F281" s="324"/>
      <c r="G281" s="324"/>
      <c r="H281" s="324"/>
      <c r="I281" s="324"/>
      <c r="J281" s="324"/>
      <c r="K281" s="324"/>
      <c r="L281" s="324"/>
      <c r="M281" s="324"/>
      <c r="N281" s="324"/>
      <c r="O281" s="324"/>
      <c r="P281" s="324"/>
      <c r="Q281" s="324"/>
      <c r="R281" s="324"/>
      <c r="S281" s="324"/>
      <c r="T281" s="324"/>
      <c r="U281" s="324"/>
      <c r="V281" s="324"/>
      <c r="W281" s="324"/>
      <c r="X281" s="324"/>
      <c r="Y281" s="324"/>
      <c r="Z281" s="324"/>
      <c r="AA281" s="324"/>
      <c r="AB281" s="324"/>
      <c r="AC281" s="248"/>
      <c r="AD281" s="224"/>
    </row>
    <row r="282" spans="2:30" x14ac:dyDescent="0.25">
      <c r="B282" s="238"/>
      <c r="C282" s="503"/>
      <c r="D282" s="124">
        <v>20</v>
      </c>
      <c r="E282" s="324"/>
      <c r="F282" s="324"/>
      <c r="G282" s="324"/>
      <c r="H282" s="324"/>
      <c r="I282" s="324"/>
      <c r="J282" s="324"/>
      <c r="K282" s="324"/>
      <c r="L282" s="324"/>
      <c r="M282" s="324"/>
      <c r="N282" s="324"/>
      <c r="O282" s="324"/>
      <c r="P282" s="324"/>
      <c r="Q282" s="324"/>
      <c r="R282" s="324"/>
      <c r="S282" s="324"/>
      <c r="T282" s="324"/>
      <c r="U282" s="324"/>
      <c r="V282" s="324"/>
      <c r="W282" s="324"/>
      <c r="X282" s="324"/>
      <c r="Y282" s="324"/>
      <c r="Z282" s="324"/>
      <c r="AA282" s="324"/>
      <c r="AB282" s="324"/>
      <c r="AC282" s="248"/>
      <c r="AD282" s="224"/>
    </row>
    <row r="283" spans="2:30" x14ac:dyDescent="0.25">
      <c r="B283" s="238"/>
      <c r="C283" s="503"/>
      <c r="D283" s="124">
        <v>21</v>
      </c>
      <c r="E283" s="324"/>
      <c r="F283" s="324"/>
      <c r="G283" s="324"/>
      <c r="H283" s="324"/>
      <c r="I283" s="324"/>
      <c r="J283" s="324"/>
      <c r="K283" s="324"/>
      <c r="L283" s="324"/>
      <c r="M283" s="324"/>
      <c r="N283" s="324"/>
      <c r="O283" s="324"/>
      <c r="P283" s="324"/>
      <c r="Q283" s="324"/>
      <c r="R283" s="324"/>
      <c r="S283" s="324"/>
      <c r="T283" s="324"/>
      <c r="U283" s="324"/>
      <c r="V283" s="324"/>
      <c r="W283" s="324"/>
      <c r="X283" s="324"/>
      <c r="Y283" s="324"/>
      <c r="Z283" s="324"/>
      <c r="AA283" s="324"/>
      <c r="AB283" s="324"/>
      <c r="AC283" s="248"/>
      <c r="AD283" s="224"/>
    </row>
    <row r="284" spans="2:30" x14ac:dyDescent="0.25">
      <c r="B284" s="238"/>
      <c r="C284" s="503"/>
      <c r="D284" s="124">
        <v>22</v>
      </c>
      <c r="E284" s="324"/>
      <c r="F284" s="324"/>
      <c r="G284" s="324"/>
      <c r="H284" s="324"/>
      <c r="I284" s="324"/>
      <c r="J284" s="324"/>
      <c r="K284" s="324"/>
      <c r="L284" s="324"/>
      <c r="M284" s="324"/>
      <c r="N284" s="324"/>
      <c r="O284" s="324"/>
      <c r="P284" s="324"/>
      <c r="Q284" s="324"/>
      <c r="R284" s="324"/>
      <c r="S284" s="324"/>
      <c r="T284" s="324"/>
      <c r="U284" s="324"/>
      <c r="V284" s="324"/>
      <c r="W284" s="324"/>
      <c r="X284" s="324"/>
      <c r="Y284" s="324"/>
      <c r="Z284" s="324"/>
      <c r="AA284" s="324"/>
      <c r="AB284" s="324"/>
      <c r="AC284" s="248"/>
      <c r="AD284" s="224"/>
    </row>
    <row r="285" spans="2:30" x14ac:dyDescent="0.25">
      <c r="B285" s="238"/>
      <c r="C285" s="503"/>
      <c r="D285" s="124">
        <v>23</v>
      </c>
      <c r="E285" s="324"/>
      <c r="F285" s="324"/>
      <c r="G285" s="324"/>
      <c r="H285" s="324"/>
      <c r="I285" s="324"/>
      <c r="J285" s="324"/>
      <c r="K285" s="324"/>
      <c r="L285" s="324"/>
      <c r="M285" s="324"/>
      <c r="N285" s="324"/>
      <c r="O285" s="324"/>
      <c r="P285" s="324"/>
      <c r="Q285" s="324"/>
      <c r="R285" s="324"/>
      <c r="S285" s="324"/>
      <c r="T285" s="324"/>
      <c r="U285" s="324"/>
      <c r="V285" s="324"/>
      <c r="W285" s="324"/>
      <c r="X285" s="324"/>
      <c r="Y285" s="324"/>
      <c r="Z285" s="324"/>
      <c r="AA285" s="324"/>
      <c r="AB285" s="324"/>
      <c r="AC285" s="248"/>
      <c r="AD285" s="224"/>
    </row>
    <row r="286" spans="2:30" x14ac:dyDescent="0.25">
      <c r="B286" s="238"/>
      <c r="C286" s="503"/>
      <c r="D286" s="124">
        <v>24</v>
      </c>
      <c r="E286" s="324"/>
      <c r="F286" s="324"/>
      <c r="G286" s="324"/>
      <c r="H286" s="324"/>
      <c r="I286" s="324"/>
      <c r="J286" s="324"/>
      <c r="K286" s="324"/>
      <c r="L286" s="324"/>
      <c r="M286" s="324"/>
      <c r="N286" s="324"/>
      <c r="O286" s="324"/>
      <c r="P286" s="324"/>
      <c r="Q286" s="324"/>
      <c r="R286" s="324"/>
      <c r="S286" s="324"/>
      <c r="T286" s="324"/>
      <c r="U286" s="324"/>
      <c r="V286" s="324"/>
      <c r="W286" s="324"/>
      <c r="X286" s="324"/>
      <c r="Y286" s="324"/>
      <c r="Z286" s="324"/>
      <c r="AA286" s="324"/>
      <c r="AB286" s="324"/>
      <c r="AC286" s="248"/>
      <c r="AD286" s="224"/>
    </row>
    <row r="287" spans="2:30" x14ac:dyDescent="0.25">
      <c r="B287" s="238"/>
      <c r="C287" s="503"/>
      <c r="D287" s="124">
        <v>25</v>
      </c>
      <c r="E287" s="324"/>
      <c r="F287" s="324"/>
      <c r="G287" s="324"/>
      <c r="H287" s="324"/>
      <c r="I287" s="324"/>
      <c r="J287" s="324"/>
      <c r="K287" s="324"/>
      <c r="L287" s="324"/>
      <c r="M287" s="324"/>
      <c r="N287" s="324"/>
      <c r="O287" s="324"/>
      <c r="P287" s="324"/>
      <c r="Q287" s="324"/>
      <c r="R287" s="324"/>
      <c r="S287" s="324"/>
      <c r="T287" s="324"/>
      <c r="U287" s="324"/>
      <c r="V287" s="324"/>
      <c r="W287" s="324"/>
      <c r="X287" s="324"/>
      <c r="Y287" s="324"/>
      <c r="Z287" s="324"/>
      <c r="AA287" s="324"/>
      <c r="AB287" s="324"/>
      <c r="AC287" s="248"/>
      <c r="AD287" s="224"/>
    </row>
    <row r="288" spans="2:30" x14ac:dyDescent="0.25">
      <c r="B288" s="238"/>
      <c r="C288" s="503"/>
      <c r="D288" s="124">
        <v>26</v>
      </c>
      <c r="E288" s="324"/>
      <c r="F288" s="324"/>
      <c r="G288" s="324"/>
      <c r="H288" s="324"/>
      <c r="I288" s="324"/>
      <c r="J288" s="324"/>
      <c r="K288" s="324"/>
      <c r="L288" s="324"/>
      <c r="M288" s="324"/>
      <c r="N288" s="324"/>
      <c r="O288" s="324"/>
      <c r="P288" s="324"/>
      <c r="Q288" s="324"/>
      <c r="R288" s="324"/>
      <c r="S288" s="324"/>
      <c r="T288" s="324"/>
      <c r="U288" s="324"/>
      <c r="V288" s="324"/>
      <c r="W288" s="324"/>
      <c r="X288" s="324"/>
      <c r="Y288" s="324"/>
      <c r="Z288" s="324"/>
      <c r="AA288" s="324"/>
      <c r="AB288" s="324"/>
      <c r="AC288" s="248"/>
      <c r="AD288" s="224"/>
    </row>
    <row r="289" spans="2:30" x14ac:dyDescent="0.25">
      <c r="B289" s="238"/>
      <c r="C289" s="503"/>
      <c r="D289" s="124">
        <v>27</v>
      </c>
      <c r="E289" s="324"/>
      <c r="F289" s="324"/>
      <c r="G289" s="324"/>
      <c r="H289" s="324"/>
      <c r="I289" s="324"/>
      <c r="J289" s="324"/>
      <c r="K289" s="324"/>
      <c r="L289" s="324"/>
      <c r="M289" s="324"/>
      <c r="N289" s="324"/>
      <c r="O289" s="324"/>
      <c r="P289" s="324"/>
      <c r="Q289" s="324"/>
      <c r="R289" s="324"/>
      <c r="S289" s="324"/>
      <c r="T289" s="324"/>
      <c r="U289" s="324"/>
      <c r="V289" s="324"/>
      <c r="W289" s="324"/>
      <c r="X289" s="324"/>
      <c r="Y289" s="324"/>
      <c r="Z289" s="324"/>
      <c r="AA289" s="324"/>
      <c r="AB289" s="324"/>
      <c r="AC289" s="248"/>
      <c r="AD289" s="224"/>
    </row>
    <row r="290" spans="2:30" x14ac:dyDescent="0.25">
      <c r="B290" s="238"/>
      <c r="C290" s="503"/>
      <c r="D290" s="124">
        <v>28</v>
      </c>
      <c r="E290" s="324"/>
      <c r="F290" s="324"/>
      <c r="G290" s="324"/>
      <c r="H290" s="324"/>
      <c r="I290" s="324"/>
      <c r="J290" s="324"/>
      <c r="K290" s="324"/>
      <c r="L290" s="324"/>
      <c r="M290" s="324"/>
      <c r="N290" s="324"/>
      <c r="O290" s="324"/>
      <c r="P290" s="324"/>
      <c r="Q290" s="324"/>
      <c r="R290" s="324"/>
      <c r="S290" s="324"/>
      <c r="T290" s="324"/>
      <c r="U290" s="324"/>
      <c r="V290" s="324"/>
      <c r="W290" s="324"/>
      <c r="X290" s="324"/>
      <c r="Y290" s="324"/>
      <c r="Z290" s="324"/>
      <c r="AA290" s="324"/>
      <c r="AB290" s="324"/>
      <c r="AC290" s="248"/>
      <c r="AD290" s="224"/>
    </row>
    <row r="291" spans="2:30" x14ac:dyDescent="0.25">
      <c r="B291" s="238"/>
      <c r="C291" s="503"/>
      <c r="D291" s="124">
        <v>29</v>
      </c>
      <c r="E291" s="324"/>
      <c r="F291" s="324"/>
      <c r="G291" s="324"/>
      <c r="H291" s="324"/>
      <c r="I291" s="324"/>
      <c r="J291" s="324"/>
      <c r="K291" s="324"/>
      <c r="L291" s="324"/>
      <c r="M291" s="324"/>
      <c r="N291" s="324"/>
      <c r="O291" s="324"/>
      <c r="P291" s="324"/>
      <c r="Q291" s="324"/>
      <c r="R291" s="324"/>
      <c r="S291" s="324"/>
      <c r="T291" s="324"/>
      <c r="U291" s="324"/>
      <c r="V291" s="324"/>
      <c r="W291" s="324"/>
      <c r="X291" s="324"/>
      <c r="Y291" s="324"/>
      <c r="Z291" s="324"/>
      <c r="AA291" s="324"/>
      <c r="AB291" s="324"/>
      <c r="AC291" s="248"/>
      <c r="AD291" s="224"/>
    </row>
    <row r="292" spans="2:30" x14ac:dyDescent="0.25">
      <c r="B292" s="238"/>
      <c r="C292" s="503"/>
      <c r="D292" s="125">
        <v>30</v>
      </c>
      <c r="E292" s="324"/>
      <c r="F292" s="324"/>
      <c r="G292" s="324"/>
      <c r="H292" s="324"/>
      <c r="I292" s="324"/>
      <c r="J292" s="324"/>
      <c r="K292" s="324"/>
      <c r="L292" s="324"/>
      <c r="M292" s="324"/>
      <c r="N292" s="324"/>
      <c r="O292" s="324"/>
      <c r="P292" s="324"/>
      <c r="Q292" s="324"/>
      <c r="R292" s="324"/>
      <c r="S292" s="324"/>
      <c r="T292" s="324"/>
      <c r="U292" s="324"/>
      <c r="V292" s="324"/>
      <c r="W292" s="324"/>
      <c r="X292" s="324"/>
      <c r="Y292" s="324"/>
      <c r="Z292" s="324"/>
      <c r="AA292" s="324"/>
      <c r="AB292" s="324"/>
      <c r="AC292" s="248"/>
      <c r="AD292" s="224"/>
    </row>
    <row r="293" spans="2:30" ht="15" thickBot="1" x14ac:dyDescent="0.3">
      <c r="B293" s="238"/>
      <c r="C293" s="503"/>
      <c r="D293" s="232"/>
      <c r="E293" s="276"/>
      <c r="F293" s="276"/>
      <c r="G293" s="276"/>
      <c r="H293" s="276"/>
      <c r="I293" s="276"/>
      <c r="J293" s="276"/>
      <c r="K293" s="276"/>
      <c r="L293" s="276"/>
      <c r="M293" s="276"/>
      <c r="N293" s="276"/>
      <c r="O293" s="276"/>
      <c r="P293" s="276"/>
      <c r="Q293" s="276"/>
      <c r="R293" s="276"/>
      <c r="S293" s="276"/>
      <c r="T293" s="276"/>
      <c r="U293" s="276"/>
      <c r="V293" s="276"/>
      <c r="W293" s="276"/>
      <c r="X293" s="276"/>
      <c r="Y293" s="276"/>
      <c r="Z293" s="276"/>
      <c r="AA293" s="276"/>
      <c r="AB293" s="277"/>
      <c r="AC293" s="249"/>
      <c r="AD293" s="224"/>
    </row>
    <row r="294" spans="2:30" x14ac:dyDescent="0.25">
      <c r="B294" s="238"/>
      <c r="C294" s="503" t="s">
        <v>140</v>
      </c>
      <c r="D294" s="128">
        <v>1</v>
      </c>
      <c r="E294" s="324"/>
      <c r="F294" s="324"/>
      <c r="G294" s="324"/>
      <c r="H294" s="324"/>
      <c r="I294" s="324"/>
      <c r="J294" s="324"/>
      <c r="K294" s="324"/>
      <c r="L294" s="324"/>
      <c r="M294" s="324"/>
      <c r="N294" s="324"/>
      <c r="O294" s="324"/>
      <c r="P294" s="324"/>
      <c r="Q294" s="324"/>
      <c r="R294" s="324"/>
      <c r="S294" s="324"/>
      <c r="T294" s="324"/>
      <c r="U294" s="324"/>
      <c r="V294" s="324"/>
      <c r="W294" s="324"/>
      <c r="X294" s="324"/>
      <c r="Y294" s="324"/>
      <c r="Z294" s="324"/>
      <c r="AA294" s="324"/>
      <c r="AB294" s="324"/>
      <c r="AC294" s="248"/>
      <c r="AD294" s="224"/>
    </row>
    <row r="295" spans="2:30" x14ac:dyDescent="0.25">
      <c r="B295" s="238"/>
      <c r="C295" s="503"/>
      <c r="D295" s="124">
        <v>2</v>
      </c>
      <c r="E295" s="324"/>
      <c r="F295" s="324"/>
      <c r="G295" s="324"/>
      <c r="H295" s="324"/>
      <c r="I295" s="324"/>
      <c r="J295" s="324"/>
      <c r="K295" s="324"/>
      <c r="L295" s="324"/>
      <c r="M295" s="324"/>
      <c r="N295" s="324"/>
      <c r="O295" s="324"/>
      <c r="P295" s="324"/>
      <c r="Q295" s="324"/>
      <c r="R295" s="324"/>
      <c r="S295" s="324"/>
      <c r="T295" s="324"/>
      <c r="U295" s="324"/>
      <c r="V295" s="324"/>
      <c r="W295" s="324"/>
      <c r="X295" s="324"/>
      <c r="Y295" s="324"/>
      <c r="Z295" s="324"/>
      <c r="AA295" s="324"/>
      <c r="AB295" s="324"/>
      <c r="AC295" s="248"/>
      <c r="AD295" s="224"/>
    </row>
    <row r="296" spans="2:30" x14ac:dyDescent="0.25">
      <c r="B296" s="238"/>
      <c r="C296" s="503"/>
      <c r="D296" s="124">
        <v>3</v>
      </c>
      <c r="E296" s="324"/>
      <c r="F296" s="324"/>
      <c r="G296" s="324"/>
      <c r="H296" s="324"/>
      <c r="I296" s="324"/>
      <c r="J296" s="324"/>
      <c r="K296" s="324"/>
      <c r="L296" s="324"/>
      <c r="M296" s="324"/>
      <c r="N296" s="324"/>
      <c r="O296" s="324"/>
      <c r="P296" s="324"/>
      <c r="Q296" s="324"/>
      <c r="R296" s="324"/>
      <c r="S296" s="324"/>
      <c r="T296" s="324"/>
      <c r="U296" s="324"/>
      <c r="V296" s="324"/>
      <c r="W296" s="324"/>
      <c r="X296" s="324"/>
      <c r="Y296" s="324"/>
      <c r="Z296" s="324"/>
      <c r="AA296" s="324"/>
      <c r="AB296" s="324"/>
      <c r="AC296" s="248"/>
      <c r="AD296" s="224"/>
    </row>
    <row r="297" spans="2:30" x14ac:dyDescent="0.25">
      <c r="B297" s="238"/>
      <c r="C297" s="503"/>
      <c r="D297" s="124">
        <v>4</v>
      </c>
      <c r="E297" s="324"/>
      <c r="F297" s="324"/>
      <c r="G297" s="324"/>
      <c r="H297" s="324"/>
      <c r="I297" s="324"/>
      <c r="J297" s="324"/>
      <c r="K297" s="324"/>
      <c r="L297" s="324"/>
      <c r="M297" s="324"/>
      <c r="N297" s="324"/>
      <c r="O297" s="324"/>
      <c r="P297" s="324"/>
      <c r="Q297" s="324"/>
      <c r="R297" s="324"/>
      <c r="S297" s="324"/>
      <c r="T297" s="324"/>
      <c r="U297" s="324"/>
      <c r="V297" s="324"/>
      <c r="W297" s="324"/>
      <c r="X297" s="324"/>
      <c r="Y297" s="324"/>
      <c r="Z297" s="324"/>
      <c r="AA297" s="324"/>
      <c r="AB297" s="324"/>
      <c r="AC297" s="248"/>
      <c r="AD297" s="224"/>
    </row>
    <row r="298" spans="2:30" x14ac:dyDescent="0.25">
      <c r="B298" s="238"/>
      <c r="C298" s="503"/>
      <c r="D298" s="124">
        <v>5</v>
      </c>
      <c r="E298" s="324"/>
      <c r="F298" s="324"/>
      <c r="G298" s="324"/>
      <c r="H298" s="324"/>
      <c r="I298" s="324"/>
      <c r="J298" s="324"/>
      <c r="K298" s="324"/>
      <c r="L298" s="324"/>
      <c r="M298" s="324"/>
      <c r="N298" s="324"/>
      <c r="O298" s="324"/>
      <c r="P298" s="324"/>
      <c r="Q298" s="324"/>
      <c r="R298" s="324"/>
      <c r="S298" s="324"/>
      <c r="T298" s="324"/>
      <c r="U298" s="324"/>
      <c r="V298" s="324"/>
      <c r="W298" s="324"/>
      <c r="X298" s="324"/>
      <c r="Y298" s="324"/>
      <c r="Z298" s="324"/>
      <c r="AA298" s="324"/>
      <c r="AB298" s="324"/>
      <c r="AC298" s="248"/>
      <c r="AD298" s="224"/>
    </row>
    <row r="299" spans="2:30" x14ac:dyDescent="0.25">
      <c r="B299" s="238"/>
      <c r="C299" s="503"/>
      <c r="D299" s="124">
        <v>6</v>
      </c>
      <c r="E299" s="324"/>
      <c r="F299" s="324"/>
      <c r="G299" s="324"/>
      <c r="H299" s="324"/>
      <c r="I299" s="324"/>
      <c r="J299" s="324"/>
      <c r="K299" s="324"/>
      <c r="L299" s="324"/>
      <c r="M299" s="324"/>
      <c r="N299" s="324"/>
      <c r="O299" s="324"/>
      <c r="P299" s="324"/>
      <c r="Q299" s="324"/>
      <c r="R299" s="324"/>
      <c r="S299" s="324"/>
      <c r="T299" s="324"/>
      <c r="U299" s="324"/>
      <c r="V299" s="324"/>
      <c r="W299" s="324"/>
      <c r="X299" s="324"/>
      <c r="Y299" s="324"/>
      <c r="Z299" s="324"/>
      <c r="AA299" s="324"/>
      <c r="AB299" s="324"/>
      <c r="AC299" s="248"/>
      <c r="AD299" s="224"/>
    </row>
    <row r="300" spans="2:30" x14ac:dyDescent="0.25">
      <c r="B300" s="238"/>
      <c r="C300" s="503"/>
      <c r="D300" s="124">
        <v>7</v>
      </c>
      <c r="E300" s="324"/>
      <c r="F300" s="324"/>
      <c r="G300" s="324"/>
      <c r="H300" s="324"/>
      <c r="I300" s="324"/>
      <c r="J300" s="324"/>
      <c r="K300" s="324"/>
      <c r="L300" s="324"/>
      <c r="M300" s="324"/>
      <c r="N300" s="324"/>
      <c r="O300" s="324"/>
      <c r="P300" s="324"/>
      <c r="Q300" s="324"/>
      <c r="R300" s="324"/>
      <c r="S300" s="324"/>
      <c r="T300" s="324"/>
      <c r="U300" s="324"/>
      <c r="V300" s="324"/>
      <c r="W300" s="324"/>
      <c r="X300" s="324"/>
      <c r="Y300" s="324"/>
      <c r="Z300" s="324"/>
      <c r="AA300" s="324"/>
      <c r="AB300" s="324"/>
      <c r="AC300" s="248"/>
      <c r="AD300" s="224"/>
    </row>
    <row r="301" spans="2:30" x14ac:dyDescent="0.25">
      <c r="B301" s="238"/>
      <c r="C301" s="503"/>
      <c r="D301" s="124">
        <v>8</v>
      </c>
      <c r="E301" s="324"/>
      <c r="F301" s="324"/>
      <c r="G301" s="324"/>
      <c r="H301" s="324"/>
      <c r="I301" s="324"/>
      <c r="J301" s="324"/>
      <c r="K301" s="324"/>
      <c r="L301" s="324"/>
      <c r="M301" s="324"/>
      <c r="N301" s="324"/>
      <c r="O301" s="324"/>
      <c r="P301" s="324"/>
      <c r="Q301" s="324"/>
      <c r="R301" s="324"/>
      <c r="S301" s="324"/>
      <c r="T301" s="324"/>
      <c r="U301" s="324"/>
      <c r="V301" s="324"/>
      <c r="W301" s="324"/>
      <c r="X301" s="324"/>
      <c r="Y301" s="324"/>
      <c r="Z301" s="324"/>
      <c r="AA301" s="324"/>
      <c r="AB301" s="324"/>
      <c r="AC301" s="248"/>
      <c r="AD301" s="224"/>
    </row>
    <row r="302" spans="2:30" x14ac:dyDescent="0.25">
      <c r="B302" s="238"/>
      <c r="C302" s="503"/>
      <c r="D302" s="124">
        <v>9</v>
      </c>
      <c r="E302" s="324"/>
      <c r="F302" s="324"/>
      <c r="G302" s="324"/>
      <c r="H302" s="324"/>
      <c r="I302" s="324"/>
      <c r="J302" s="324"/>
      <c r="K302" s="324"/>
      <c r="L302" s="324"/>
      <c r="M302" s="324"/>
      <c r="N302" s="324"/>
      <c r="O302" s="324"/>
      <c r="P302" s="324"/>
      <c r="Q302" s="324"/>
      <c r="R302" s="324"/>
      <c r="S302" s="324"/>
      <c r="T302" s="324"/>
      <c r="U302" s="324"/>
      <c r="V302" s="324"/>
      <c r="W302" s="324"/>
      <c r="X302" s="324"/>
      <c r="Y302" s="324"/>
      <c r="Z302" s="324"/>
      <c r="AA302" s="324"/>
      <c r="AB302" s="324"/>
      <c r="AC302" s="248"/>
      <c r="AD302" s="224"/>
    </row>
    <row r="303" spans="2:30" x14ac:dyDescent="0.25">
      <c r="B303" s="238"/>
      <c r="C303" s="503"/>
      <c r="D303" s="124">
        <v>10</v>
      </c>
      <c r="E303" s="324"/>
      <c r="F303" s="324"/>
      <c r="G303" s="324"/>
      <c r="H303" s="324"/>
      <c r="I303" s="324"/>
      <c r="J303" s="324"/>
      <c r="K303" s="324"/>
      <c r="L303" s="324"/>
      <c r="M303" s="324"/>
      <c r="N303" s="324"/>
      <c r="O303" s="324"/>
      <c r="P303" s="324"/>
      <c r="Q303" s="324"/>
      <c r="R303" s="324"/>
      <c r="S303" s="324"/>
      <c r="T303" s="324"/>
      <c r="U303" s="324"/>
      <c r="V303" s="324"/>
      <c r="W303" s="324"/>
      <c r="X303" s="324"/>
      <c r="Y303" s="324"/>
      <c r="Z303" s="324"/>
      <c r="AA303" s="324"/>
      <c r="AB303" s="324"/>
      <c r="AC303" s="248"/>
      <c r="AD303" s="224"/>
    </row>
    <row r="304" spans="2:30" x14ac:dyDescent="0.25">
      <c r="B304" s="238"/>
      <c r="C304" s="503"/>
      <c r="D304" s="124">
        <v>11</v>
      </c>
      <c r="E304" s="324"/>
      <c r="F304" s="324"/>
      <c r="G304" s="324"/>
      <c r="H304" s="324"/>
      <c r="I304" s="324"/>
      <c r="J304" s="324"/>
      <c r="K304" s="324"/>
      <c r="L304" s="324"/>
      <c r="M304" s="324"/>
      <c r="N304" s="324"/>
      <c r="O304" s="324"/>
      <c r="P304" s="324"/>
      <c r="Q304" s="324"/>
      <c r="R304" s="324"/>
      <c r="S304" s="324"/>
      <c r="T304" s="324"/>
      <c r="U304" s="324"/>
      <c r="V304" s="324"/>
      <c r="W304" s="324"/>
      <c r="X304" s="324"/>
      <c r="Y304" s="324"/>
      <c r="Z304" s="324"/>
      <c r="AA304" s="324"/>
      <c r="AB304" s="324"/>
      <c r="AC304" s="248"/>
      <c r="AD304" s="224"/>
    </row>
    <row r="305" spans="2:30" x14ac:dyDescent="0.25">
      <c r="B305" s="238"/>
      <c r="C305" s="503"/>
      <c r="D305" s="124">
        <v>12</v>
      </c>
      <c r="E305" s="324"/>
      <c r="F305" s="324"/>
      <c r="G305" s="324"/>
      <c r="H305" s="324"/>
      <c r="I305" s="324"/>
      <c r="J305" s="324"/>
      <c r="K305" s="324"/>
      <c r="L305" s="324"/>
      <c r="M305" s="324"/>
      <c r="N305" s="324"/>
      <c r="O305" s="324"/>
      <c r="P305" s="324"/>
      <c r="Q305" s="324"/>
      <c r="R305" s="324"/>
      <c r="S305" s="324"/>
      <c r="T305" s="324"/>
      <c r="U305" s="324"/>
      <c r="V305" s="324"/>
      <c r="W305" s="324"/>
      <c r="X305" s="324"/>
      <c r="Y305" s="324"/>
      <c r="Z305" s="324"/>
      <c r="AA305" s="324"/>
      <c r="AB305" s="324"/>
      <c r="AC305" s="248"/>
      <c r="AD305" s="224"/>
    </row>
    <row r="306" spans="2:30" x14ac:dyDescent="0.25">
      <c r="B306" s="238"/>
      <c r="C306" s="503"/>
      <c r="D306" s="124">
        <v>13</v>
      </c>
      <c r="E306" s="324"/>
      <c r="F306" s="324"/>
      <c r="G306" s="324"/>
      <c r="H306" s="324"/>
      <c r="I306" s="324"/>
      <c r="J306" s="324"/>
      <c r="K306" s="324"/>
      <c r="L306" s="324"/>
      <c r="M306" s="324"/>
      <c r="N306" s="324"/>
      <c r="O306" s="324"/>
      <c r="P306" s="324"/>
      <c r="Q306" s="324"/>
      <c r="R306" s="324"/>
      <c r="S306" s="324"/>
      <c r="T306" s="324"/>
      <c r="U306" s="324"/>
      <c r="V306" s="324"/>
      <c r="W306" s="324"/>
      <c r="X306" s="324"/>
      <c r="Y306" s="324"/>
      <c r="Z306" s="324"/>
      <c r="AA306" s="324"/>
      <c r="AB306" s="324"/>
      <c r="AC306" s="248"/>
      <c r="AD306" s="224"/>
    </row>
    <row r="307" spans="2:30" x14ac:dyDescent="0.25">
      <c r="B307" s="238"/>
      <c r="C307" s="503"/>
      <c r="D307" s="124">
        <v>14</v>
      </c>
      <c r="E307" s="324"/>
      <c r="F307" s="324"/>
      <c r="G307" s="324"/>
      <c r="H307" s="324"/>
      <c r="I307" s="324"/>
      <c r="J307" s="324"/>
      <c r="K307" s="324"/>
      <c r="L307" s="324"/>
      <c r="M307" s="324"/>
      <c r="N307" s="324"/>
      <c r="O307" s="324"/>
      <c r="P307" s="324"/>
      <c r="Q307" s="324"/>
      <c r="R307" s="324"/>
      <c r="S307" s="324"/>
      <c r="T307" s="324"/>
      <c r="U307" s="324"/>
      <c r="V307" s="324"/>
      <c r="W307" s="324"/>
      <c r="X307" s="324"/>
      <c r="Y307" s="324"/>
      <c r="Z307" s="324"/>
      <c r="AA307" s="324"/>
      <c r="AB307" s="324"/>
      <c r="AC307" s="248"/>
      <c r="AD307" s="224"/>
    </row>
    <row r="308" spans="2:30" x14ac:dyDescent="0.25">
      <c r="B308" s="238"/>
      <c r="C308" s="503"/>
      <c r="D308" s="124">
        <v>15</v>
      </c>
      <c r="E308" s="324"/>
      <c r="F308" s="324"/>
      <c r="G308" s="324"/>
      <c r="H308" s="324"/>
      <c r="I308" s="324"/>
      <c r="J308" s="324"/>
      <c r="K308" s="324"/>
      <c r="L308" s="324"/>
      <c r="M308" s="324"/>
      <c r="N308" s="324"/>
      <c r="O308" s="324"/>
      <c r="P308" s="324"/>
      <c r="Q308" s="324"/>
      <c r="R308" s="324"/>
      <c r="S308" s="324"/>
      <c r="T308" s="324"/>
      <c r="U308" s="324"/>
      <c r="V308" s="324"/>
      <c r="W308" s="324"/>
      <c r="X308" s="324"/>
      <c r="Y308" s="324"/>
      <c r="Z308" s="324"/>
      <c r="AA308" s="324"/>
      <c r="AB308" s="324"/>
      <c r="AC308" s="248"/>
      <c r="AD308" s="224"/>
    </row>
    <row r="309" spans="2:30" x14ac:dyDescent="0.25">
      <c r="B309" s="238"/>
      <c r="C309" s="503"/>
      <c r="D309" s="124">
        <v>16</v>
      </c>
      <c r="E309" s="324"/>
      <c r="F309" s="324"/>
      <c r="G309" s="324"/>
      <c r="H309" s="324"/>
      <c r="I309" s="324"/>
      <c r="J309" s="324"/>
      <c r="K309" s="324"/>
      <c r="L309" s="324"/>
      <c r="M309" s="324"/>
      <c r="N309" s="324"/>
      <c r="O309" s="324"/>
      <c r="P309" s="324"/>
      <c r="Q309" s="324"/>
      <c r="R309" s="324"/>
      <c r="S309" s="324"/>
      <c r="T309" s="324"/>
      <c r="U309" s="324"/>
      <c r="V309" s="324"/>
      <c r="W309" s="324"/>
      <c r="X309" s="324"/>
      <c r="Y309" s="324"/>
      <c r="Z309" s="324"/>
      <c r="AA309" s="324"/>
      <c r="AB309" s="324"/>
      <c r="AC309" s="248"/>
      <c r="AD309" s="224"/>
    </row>
    <row r="310" spans="2:30" x14ac:dyDescent="0.25">
      <c r="B310" s="238"/>
      <c r="C310" s="503"/>
      <c r="D310" s="124">
        <v>17</v>
      </c>
      <c r="E310" s="324"/>
      <c r="F310" s="324"/>
      <c r="G310" s="324"/>
      <c r="H310" s="324"/>
      <c r="I310" s="324"/>
      <c r="J310" s="324"/>
      <c r="K310" s="324"/>
      <c r="L310" s="324"/>
      <c r="M310" s="324"/>
      <c r="N310" s="324"/>
      <c r="O310" s="324"/>
      <c r="P310" s="324"/>
      <c r="Q310" s="324"/>
      <c r="R310" s="324"/>
      <c r="S310" s="324"/>
      <c r="T310" s="324"/>
      <c r="U310" s="324"/>
      <c r="V310" s="324"/>
      <c r="W310" s="324"/>
      <c r="X310" s="324"/>
      <c r="Y310" s="324"/>
      <c r="Z310" s="324"/>
      <c r="AA310" s="324"/>
      <c r="AB310" s="324"/>
      <c r="AC310" s="248"/>
      <c r="AD310" s="224"/>
    </row>
    <row r="311" spans="2:30" x14ac:dyDescent="0.25">
      <c r="B311" s="238"/>
      <c r="C311" s="503"/>
      <c r="D311" s="124">
        <v>18</v>
      </c>
      <c r="E311" s="324"/>
      <c r="F311" s="324"/>
      <c r="G311" s="324"/>
      <c r="H311" s="324"/>
      <c r="I311" s="324"/>
      <c r="J311" s="324"/>
      <c r="K311" s="324"/>
      <c r="L311" s="324"/>
      <c r="M311" s="324"/>
      <c r="N311" s="324"/>
      <c r="O311" s="324"/>
      <c r="P311" s="324"/>
      <c r="Q311" s="324"/>
      <c r="R311" s="324"/>
      <c r="S311" s="324"/>
      <c r="T311" s="324"/>
      <c r="U311" s="324"/>
      <c r="V311" s="324"/>
      <c r="W311" s="324"/>
      <c r="X311" s="324"/>
      <c r="Y311" s="324"/>
      <c r="Z311" s="324"/>
      <c r="AA311" s="324"/>
      <c r="AB311" s="324"/>
      <c r="AC311" s="248"/>
      <c r="AD311" s="224"/>
    </row>
    <row r="312" spans="2:30" x14ac:dyDescent="0.25">
      <c r="B312" s="238"/>
      <c r="C312" s="503"/>
      <c r="D312" s="124">
        <v>19</v>
      </c>
      <c r="E312" s="324"/>
      <c r="F312" s="324"/>
      <c r="G312" s="324"/>
      <c r="H312" s="324"/>
      <c r="I312" s="324"/>
      <c r="J312" s="324"/>
      <c r="K312" s="324"/>
      <c r="L312" s="324"/>
      <c r="M312" s="324"/>
      <c r="N312" s="324"/>
      <c r="O312" s="324"/>
      <c r="P312" s="324"/>
      <c r="Q312" s="324"/>
      <c r="R312" s="324"/>
      <c r="S312" s="324"/>
      <c r="T312" s="324"/>
      <c r="U312" s="324"/>
      <c r="V312" s="324"/>
      <c r="W312" s="324"/>
      <c r="X312" s="324"/>
      <c r="Y312" s="324"/>
      <c r="Z312" s="324"/>
      <c r="AA312" s="324"/>
      <c r="AB312" s="324"/>
      <c r="AC312" s="248"/>
      <c r="AD312" s="224"/>
    </row>
    <row r="313" spans="2:30" x14ac:dyDescent="0.25">
      <c r="B313" s="238"/>
      <c r="C313" s="503"/>
      <c r="D313" s="124">
        <v>20</v>
      </c>
      <c r="E313" s="324"/>
      <c r="F313" s="324"/>
      <c r="G313" s="324"/>
      <c r="H313" s="324"/>
      <c r="I313" s="324"/>
      <c r="J313" s="324"/>
      <c r="K313" s="324"/>
      <c r="L313" s="324"/>
      <c r="M313" s="324"/>
      <c r="N313" s="324"/>
      <c r="O313" s="324"/>
      <c r="P313" s="324"/>
      <c r="Q313" s="324"/>
      <c r="R313" s="324"/>
      <c r="S313" s="324"/>
      <c r="T313" s="324"/>
      <c r="U313" s="324"/>
      <c r="V313" s="324"/>
      <c r="W313" s="324"/>
      <c r="X313" s="324"/>
      <c r="Y313" s="324"/>
      <c r="Z313" s="324"/>
      <c r="AA313" s="324"/>
      <c r="AB313" s="324"/>
      <c r="AC313" s="248"/>
      <c r="AD313" s="224"/>
    </row>
    <row r="314" spans="2:30" x14ac:dyDescent="0.25">
      <c r="B314" s="238"/>
      <c r="C314" s="503"/>
      <c r="D314" s="124">
        <v>21</v>
      </c>
      <c r="E314" s="324"/>
      <c r="F314" s="324"/>
      <c r="G314" s="324"/>
      <c r="H314" s="324"/>
      <c r="I314" s="324"/>
      <c r="J314" s="324"/>
      <c r="K314" s="324"/>
      <c r="L314" s="324"/>
      <c r="M314" s="324"/>
      <c r="N314" s="324"/>
      <c r="O314" s="324"/>
      <c r="P314" s="324"/>
      <c r="Q314" s="324"/>
      <c r="R314" s="324"/>
      <c r="S314" s="324"/>
      <c r="T314" s="324"/>
      <c r="U314" s="324"/>
      <c r="V314" s="324"/>
      <c r="W314" s="324"/>
      <c r="X314" s="324"/>
      <c r="Y314" s="324"/>
      <c r="Z314" s="324"/>
      <c r="AA314" s="324"/>
      <c r="AB314" s="324"/>
      <c r="AC314" s="248"/>
      <c r="AD314" s="224"/>
    </row>
    <row r="315" spans="2:30" x14ac:dyDescent="0.25">
      <c r="B315" s="238"/>
      <c r="C315" s="503"/>
      <c r="D315" s="124">
        <v>22</v>
      </c>
      <c r="E315" s="324"/>
      <c r="F315" s="324"/>
      <c r="G315" s="324"/>
      <c r="H315" s="324"/>
      <c r="I315" s="324"/>
      <c r="J315" s="324"/>
      <c r="K315" s="324"/>
      <c r="L315" s="324"/>
      <c r="M315" s="324"/>
      <c r="N315" s="324"/>
      <c r="O315" s="324"/>
      <c r="P315" s="324"/>
      <c r="Q315" s="324"/>
      <c r="R315" s="324"/>
      <c r="S315" s="324"/>
      <c r="T315" s="324"/>
      <c r="U315" s="324"/>
      <c r="V315" s="324"/>
      <c r="W315" s="324"/>
      <c r="X315" s="324"/>
      <c r="Y315" s="324"/>
      <c r="Z315" s="324"/>
      <c r="AA315" s="324"/>
      <c r="AB315" s="324"/>
      <c r="AC315" s="248"/>
      <c r="AD315" s="224"/>
    </row>
    <row r="316" spans="2:30" x14ac:dyDescent="0.25">
      <c r="B316" s="238"/>
      <c r="C316" s="503"/>
      <c r="D316" s="124">
        <v>23</v>
      </c>
      <c r="E316" s="324"/>
      <c r="F316" s="324"/>
      <c r="G316" s="324"/>
      <c r="H316" s="324"/>
      <c r="I316" s="324"/>
      <c r="J316" s="324"/>
      <c r="K316" s="324"/>
      <c r="L316" s="324"/>
      <c r="M316" s="324"/>
      <c r="N316" s="324"/>
      <c r="O316" s="324"/>
      <c r="P316" s="324"/>
      <c r="Q316" s="324"/>
      <c r="R316" s="324"/>
      <c r="S316" s="324"/>
      <c r="T316" s="324"/>
      <c r="U316" s="324"/>
      <c r="V316" s="324"/>
      <c r="W316" s="324"/>
      <c r="X316" s="324"/>
      <c r="Y316" s="324"/>
      <c r="Z316" s="324"/>
      <c r="AA316" s="324"/>
      <c r="AB316" s="324"/>
      <c r="AC316" s="248"/>
      <c r="AD316" s="224"/>
    </row>
    <row r="317" spans="2:30" x14ac:dyDescent="0.25">
      <c r="B317" s="238"/>
      <c r="C317" s="503"/>
      <c r="D317" s="124">
        <v>24</v>
      </c>
      <c r="E317" s="324"/>
      <c r="F317" s="324"/>
      <c r="G317" s="324"/>
      <c r="H317" s="324"/>
      <c r="I317" s="324"/>
      <c r="J317" s="324"/>
      <c r="K317" s="324"/>
      <c r="L317" s="324"/>
      <c r="M317" s="324"/>
      <c r="N317" s="324"/>
      <c r="O317" s="324"/>
      <c r="P317" s="324"/>
      <c r="Q317" s="324"/>
      <c r="R317" s="324"/>
      <c r="S317" s="324"/>
      <c r="T317" s="324"/>
      <c r="U317" s="324"/>
      <c r="V317" s="324"/>
      <c r="W317" s="324"/>
      <c r="X317" s="324"/>
      <c r="Y317" s="324"/>
      <c r="Z317" s="324"/>
      <c r="AA317" s="324"/>
      <c r="AB317" s="324"/>
      <c r="AC317" s="248"/>
      <c r="AD317" s="224"/>
    </row>
    <row r="318" spans="2:30" x14ac:dyDescent="0.25">
      <c r="B318" s="238"/>
      <c r="C318" s="503"/>
      <c r="D318" s="124">
        <v>25</v>
      </c>
      <c r="E318" s="324"/>
      <c r="F318" s="324"/>
      <c r="G318" s="324"/>
      <c r="H318" s="324"/>
      <c r="I318" s="324"/>
      <c r="J318" s="324"/>
      <c r="K318" s="324"/>
      <c r="L318" s="324"/>
      <c r="M318" s="324"/>
      <c r="N318" s="324"/>
      <c r="O318" s="324"/>
      <c r="P318" s="324"/>
      <c r="Q318" s="324"/>
      <c r="R318" s="324"/>
      <c r="S318" s="324"/>
      <c r="T318" s="324"/>
      <c r="U318" s="324"/>
      <c r="V318" s="324"/>
      <c r="W318" s="324"/>
      <c r="X318" s="324"/>
      <c r="Y318" s="324"/>
      <c r="Z318" s="324"/>
      <c r="AA318" s="324"/>
      <c r="AB318" s="324"/>
      <c r="AC318" s="248"/>
      <c r="AD318" s="224"/>
    </row>
    <row r="319" spans="2:30" x14ac:dyDescent="0.25">
      <c r="B319" s="238"/>
      <c r="C319" s="503"/>
      <c r="D319" s="124">
        <v>26</v>
      </c>
      <c r="E319" s="324"/>
      <c r="F319" s="324"/>
      <c r="G319" s="324"/>
      <c r="H319" s="324"/>
      <c r="I319" s="324"/>
      <c r="J319" s="324"/>
      <c r="K319" s="324"/>
      <c r="L319" s="324"/>
      <c r="M319" s="324"/>
      <c r="N319" s="324"/>
      <c r="O319" s="324"/>
      <c r="P319" s="324"/>
      <c r="Q319" s="324"/>
      <c r="R319" s="324"/>
      <c r="S319" s="324"/>
      <c r="T319" s="324"/>
      <c r="U319" s="324"/>
      <c r="V319" s="324"/>
      <c r="W319" s="324"/>
      <c r="X319" s="324"/>
      <c r="Y319" s="324"/>
      <c r="Z319" s="324"/>
      <c r="AA319" s="324"/>
      <c r="AB319" s="324"/>
      <c r="AC319" s="248"/>
      <c r="AD319" s="224"/>
    </row>
    <row r="320" spans="2:30" x14ac:dyDescent="0.25">
      <c r="B320" s="238"/>
      <c r="C320" s="503"/>
      <c r="D320" s="124">
        <v>27</v>
      </c>
      <c r="E320" s="324"/>
      <c r="F320" s="324"/>
      <c r="G320" s="324"/>
      <c r="H320" s="324"/>
      <c r="I320" s="324"/>
      <c r="J320" s="324"/>
      <c r="K320" s="324"/>
      <c r="L320" s="324"/>
      <c r="M320" s="324"/>
      <c r="N320" s="324"/>
      <c r="O320" s="324"/>
      <c r="P320" s="324"/>
      <c r="Q320" s="324"/>
      <c r="R320" s="324"/>
      <c r="S320" s="324"/>
      <c r="T320" s="324"/>
      <c r="U320" s="324"/>
      <c r="V320" s="324"/>
      <c r="W320" s="324"/>
      <c r="X320" s="324"/>
      <c r="Y320" s="324"/>
      <c r="Z320" s="324"/>
      <c r="AA320" s="324"/>
      <c r="AB320" s="324"/>
      <c r="AC320" s="248"/>
      <c r="AD320" s="224"/>
    </row>
    <row r="321" spans="2:30" x14ac:dyDescent="0.25">
      <c r="B321" s="238"/>
      <c r="C321" s="503"/>
      <c r="D321" s="124">
        <v>28</v>
      </c>
      <c r="E321" s="324"/>
      <c r="F321" s="324"/>
      <c r="G321" s="324"/>
      <c r="H321" s="324"/>
      <c r="I321" s="324"/>
      <c r="J321" s="324"/>
      <c r="K321" s="324"/>
      <c r="L321" s="324"/>
      <c r="M321" s="324"/>
      <c r="N321" s="324"/>
      <c r="O321" s="324"/>
      <c r="P321" s="324"/>
      <c r="Q321" s="324"/>
      <c r="R321" s="324"/>
      <c r="S321" s="324"/>
      <c r="T321" s="324"/>
      <c r="U321" s="324"/>
      <c r="V321" s="324"/>
      <c r="W321" s="324"/>
      <c r="X321" s="324"/>
      <c r="Y321" s="324"/>
      <c r="Z321" s="324"/>
      <c r="AA321" s="324"/>
      <c r="AB321" s="324"/>
      <c r="AC321" s="248"/>
      <c r="AD321" s="224"/>
    </row>
    <row r="322" spans="2:30" x14ac:dyDescent="0.25">
      <c r="B322" s="238"/>
      <c r="C322" s="503"/>
      <c r="D322" s="124">
        <v>29</v>
      </c>
      <c r="E322" s="324"/>
      <c r="F322" s="324"/>
      <c r="G322" s="324"/>
      <c r="H322" s="324"/>
      <c r="I322" s="324"/>
      <c r="J322" s="324"/>
      <c r="K322" s="324"/>
      <c r="L322" s="324"/>
      <c r="M322" s="324"/>
      <c r="N322" s="324"/>
      <c r="O322" s="324"/>
      <c r="P322" s="324"/>
      <c r="Q322" s="324"/>
      <c r="R322" s="324"/>
      <c r="S322" s="324"/>
      <c r="T322" s="324"/>
      <c r="U322" s="324"/>
      <c r="V322" s="324"/>
      <c r="W322" s="324"/>
      <c r="X322" s="324"/>
      <c r="Y322" s="324"/>
      <c r="Z322" s="324"/>
      <c r="AA322" s="324"/>
      <c r="AB322" s="324"/>
      <c r="AC322" s="248"/>
      <c r="AD322" s="224"/>
    </row>
    <row r="323" spans="2:30" x14ac:dyDescent="0.25">
      <c r="B323" s="238"/>
      <c r="C323" s="503"/>
      <c r="D323" s="124">
        <v>30</v>
      </c>
      <c r="E323" s="324"/>
      <c r="F323" s="324"/>
      <c r="G323" s="324"/>
      <c r="H323" s="324"/>
      <c r="I323" s="324"/>
      <c r="J323" s="324"/>
      <c r="K323" s="324"/>
      <c r="L323" s="324"/>
      <c r="M323" s="324"/>
      <c r="N323" s="324"/>
      <c r="O323" s="324"/>
      <c r="P323" s="324"/>
      <c r="Q323" s="324"/>
      <c r="R323" s="324"/>
      <c r="S323" s="324"/>
      <c r="T323" s="324"/>
      <c r="U323" s="324"/>
      <c r="V323" s="324"/>
      <c r="W323" s="324"/>
      <c r="X323" s="324"/>
      <c r="Y323" s="324"/>
      <c r="Z323" s="324"/>
      <c r="AA323" s="324"/>
      <c r="AB323" s="324"/>
      <c r="AC323" s="248"/>
      <c r="AD323" s="224"/>
    </row>
    <row r="324" spans="2:30" x14ac:dyDescent="0.25">
      <c r="B324" s="238"/>
      <c r="C324" s="503"/>
      <c r="D324" s="125">
        <v>31</v>
      </c>
      <c r="E324" s="324"/>
      <c r="F324" s="324"/>
      <c r="G324" s="324"/>
      <c r="H324" s="324"/>
      <c r="I324" s="324"/>
      <c r="J324" s="324"/>
      <c r="K324" s="324"/>
      <c r="L324" s="324"/>
      <c r="M324" s="324"/>
      <c r="N324" s="324"/>
      <c r="O324" s="324"/>
      <c r="P324" s="324"/>
      <c r="Q324" s="324"/>
      <c r="R324" s="324"/>
      <c r="S324" s="324"/>
      <c r="T324" s="324"/>
      <c r="U324" s="324"/>
      <c r="V324" s="324"/>
      <c r="W324" s="324"/>
      <c r="X324" s="324"/>
      <c r="Y324" s="324"/>
      <c r="Z324" s="324"/>
      <c r="AA324" s="324"/>
      <c r="AB324" s="324"/>
      <c r="AC324" s="248"/>
      <c r="AD324" s="224"/>
    </row>
    <row r="325" spans="2:30" ht="15" thickBot="1" x14ac:dyDescent="0.3">
      <c r="B325" s="238"/>
      <c r="C325" s="503"/>
      <c r="D325" s="232"/>
      <c r="E325" s="276"/>
      <c r="F325" s="276"/>
      <c r="G325" s="276"/>
      <c r="H325" s="276"/>
      <c r="I325" s="276"/>
      <c r="J325" s="276"/>
      <c r="K325" s="276"/>
      <c r="L325" s="276"/>
      <c r="M325" s="276"/>
      <c r="N325" s="276"/>
      <c r="O325" s="276"/>
      <c r="P325" s="276"/>
      <c r="Q325" s="276"/>
      <c r="R325" s="276"/>
      <c r="S325" s="276"/>
      <c r="T325" s="276"/>
      <c r="U325" s="276"/>
      <c r="V325" s="276"/>
      <c r="W325" s="276"/>
      <c r="X325" s="276"/>
      <c r="Y325" s="276"/>
      <c r="Z325" s="276"/>
      <c r="AA325" s="276"/>
      <c r="AB325" s="277"/>
      <c r="AC325" s="249"/>
      <c r="AD325" s="224"/>
    </row>
    <row r="326" spans="2:30" x14ac:dyDescent="0.25">
      <c r="B326" s="238"/>
      <c r="C326" s="503" t="s">
        <v>141</v>
      </c>
      <c r="D326" s="128">
        <v>1</v>
      </c>
      <c r="E326" s="324"/>
      <c r="F326" s="324"/>
      <c r="G326" s="324"/>
      <c r="H326" s="324"/>
      <c r="I326" s="324"/>
      <c r="J326" s="324"/>
      <c r="K326" s="324"/>
      <c r="L326" s="324"/>
      <c r="M326" s="324"/>
      <c r="N326" s="324"/>
      <c r="O326" s="324"/>
      <c r="P326" s="324"/>
      <c r="Q326" s="324"/>
      <c r="R326" s="324"/>
      <c r="S326" s="324"/>
      <c r="T326" s="324"/>
      <c r="U326" s="324"/>
      <c r="V326" s="324"/>
      <c r="W326" s="324"/>
      <c r="X326" s="324"/>
      <c r="Y326" s="324"/>
      <c r="Z326" s="324"/>
      <c r="AA326" s="324"/>
      <c r="AB326" s="324"/>
      <c r="AC326" s="248"/>
      <c r="AD326" s="224"/>
    </row>
    <row r="327" spans="2:30" x14ac:dyDescent="0.25">
      <c r="B327" s="238"/>
      <c r="C327" s="503"/>
      <c r="D327" s="124">
        <v>2</v>
      </c>
      <c r="E327" s="324"/>
      <c r="F327" s="324"/>
      <c r="G327" s="324"/>
      <c r="H327" s="324"/>
      <c r="I327" s="324"/>
      <c r="J327" s="324"/>
      <c r="K327" s="324"/>
      <c r="L327" s="324"/>
      <c r="M327" s="324"/>
      <c r="N327" s="324"/>
      <c r="O327" s="324"/>
      <c r="P327" s="324"/>
      <c r="Q327" s="324"/>
      <c r="R327" s="324"/>
      <c r="S327" s="324"/>
      <c r="T327" s="324"/>
      <c r="U327" s="324"/>
      <c r="V327" s="324"/>
      <c r="W327" s="324"/>
      <c r="X327" s="324"/>
      <c r="Y327" s="324"/>
      <c r="Z327" s="324"/>
      <c r="AA327" s="324"/>
      <c r="AB327" s="324"/>
      <c r="AC327" s="248"/>
      <c r="AD327" s="224"/>
    </row>
    <row r="328" spans="2:30" x14ac:dyDescent="0.25">
      <c r="B328" s="238"/>
      <c r="C328" s="503"/>
      <c r="D328" s="124">
        <v>3</v>
      </c>
      <c r="E328" s="324"/>
      <c r="F328" s="324"/>
      <c r="G328" s="324"/>
      <c r="H328" s="324"/>
      <c r="I328" s="324"/>
      <c r="J328" s="324"/>
      <c r="K328" s="324"/>
      <c r="L328" s="324"/>
      <c r="M328" s="324"/>
      <c r="N328" s="324"/>
      <c r="O328" s="324"/>
      <c r="P328" s="324"/>
      <c r="Q328" s="324"/>
      <c r="R328" s="324"/>
      <c r="S328" s="324"/>
      <c r="T328" s="324"/>
      <c r="U328" s="324"/>
      <c r="V328" s="324"/>
      <c r="W328" s="324"/>
      <c r="X328" s="324"/>
      <c r="Y328" s="324"/>
      <c r="Z328" s="324"/>
      <c r="AA328" s="324"/>
      <c r="AB328" s="324"/>
      <c r="AC328" s="248"/>
      <c r="AD328" s="224"/>
    </row>
    <row r="329" spans="2:30" x14ac:dyDescent="0.25">
      <c r="B329" s="238"/>
      <c r="C329" s="503"/>
      <c r="D329" s="124">
        <v>4</v>
      </c>
      <c r="E329" s="324"/>
      <c r="F329" s="324"/>
      <c r="G329" s="324"/>
      <c r="H329" s="324"/>
      <c r="I329" s="324"/>
      <c r="J329" s="324"/>
      <c r="K329" s="324"/>
      <c r="L329" s="324"/>
      <c r="M329" s="324"/>
      <c r="N329" s="324"/>
      <c r="O329" s="324"/>
      <c r="P329" s="324"/>
      <c r="Q329" s="324"/>
      <c r="R329" s="324"/>
      <c r="S329" s="324"/>
      <c r="T329" s="324"/>
      <c r="U329" s="324"/>
      <c r="V329" s="324"/>
      <c r="W329" s="324"/>
      <c r="X329" s="324"/>
      <c r="Y329" s="324"/>
      <c r="Z329" s="324"/>
      <c r="AA329" s="324"/>
      <c r="AB329" s="324"/>
      <c r="AC329" s="248"/>
      <c r="AD329" s="224"/>
    </row>
    <row r="330" spans="2:30" x14ac:dyDescent="0.25">
      <c r="B330" s="238"/>
      <c r="C330" s="503"/>
      <c r="D330" s="124">
        <v>5</v>
      </c>
      <c r="E330" s="324"/>
      <c r="F330" s="324"/>
      <c r="G330" s="324"/>
      <c r="H330" s="324"/>
      <c r="I330" s="324"/>
      <c r="J330" s="324"/>
      <c r="K330" s="324"/>
      <c r="L330" s="324"/>
      <c r="M330" s="324"/>
      <c r="N330" s="324"/>
      <c r="O330" s="324"/>
      <c r="P330" s="324"/>
      <c r="Q330" s="324"/>
      <c r="R330" s="324"/>
      <c r="S330" s="324"/>
      <c r="T330" s="324"/>
      <c r="U330" s="324"/>
      <c r="V330" s="324"/>
      <c r="W330" s="324"/>
      <c r="X330" s="324"/>
      <c r="Y330" s="324"/>
      <c r="Z330" s="324"/>
      <c r="AA330" s="324"/>
      <c r="AB330" s="324"/>
      <c r="AC330" s="248"/>
      <c r="AD330" s="224"/>
    </row>
    <row r="331" spans="2:30" x14ac:dyDescent="0.25">
      <c r="B331" s="238"/>
      <c r="C331" s="503"/>
      <c r="D331" s="124">
        <v>6</v>
      </c>
      <c r="E331" s="324"/>
      <c r="F331" s="324"/>
      <c r="G331" s="324"/>
      <c r="H331" s="324"/>
      <c r="I331" s="324"/>
      <c r="J331" s="324"/>
      <c r="K331" s="324"/>
      <c r="L331" s="324"/>
      <c r="M331" s="324"/>
      <c r="N331" s="324"/>
      <c r="O331" s="324"/>
      <c r="P331" s="324"/>
      <c r="Q331" s="324"/>
      <c r="R331" s="324"/>
      <c r="S331" s="324"/>
      <c r="T331" s="324"/>
      <c r="U331" s="324"/>
      <c r="V331" s="324"/>
      <c r="W331" s="324"/>
      <c r="X331" s="324"/>
      <c r="Y331" s="324"/>
      <c r="Z331" s="324"/>
      <c r="AA331" s="324"/>
      <c r="AB331" s="324"/>
      <c r="AC331" s="248"/>
      <c r="AD331" s="224"/>
    </row>
    <row r="332" spans="2:30" x14ac:dyDescent="0.25">
      <c r="B332" s="238"/>
      <c r="C332" s="503"/>
      <c r="D332" s="124">
        <v>7</v>
      </c>
      <c r="E332" s="324"/>
      <c r="F332" s="324"/>
      <c r="G332" s="324"/>
      <c r="H332" s="324"/>
      <c r="I332" s="324"/>
      <c r="J332" s="324"/>
      <c r="K332" s="324"/>
      <c r="L332" s="324"/>
      <c r="M332" s="324"/>
      <c r="N332" s="324"/>
      <c r="O332" s="324"/>
      <c r="P332" s="324"/>
      <c r="Q332" s="324"/>
      <c r="R332" s="324"/>
      <c r="S332" s="324"/>
      <c r="T332" s="324"/>
      <c r="U332" s="324"/>
      <c r="V332" s="324"/>
      <c r="W332" s="324"/>
      <c r="X332" s="324"/>
      <c r="Y332" s="324"/>
      <c r="Z332" s="324"/>
      <c r="AA332" s="324"/>
      <c r="AB332" s="324"/>
      <c r="AC332" s="248"/>
      <c r="AD332" s="224"/>
    </row>
    <row r="333" spans="2:30" x14ac:dyDescent="0.25">
      <c r="B333" s="238"/>
      <c r="C333" s="503"/>
      <c r="D333" s="124">
        <v>8</v>
      </c>
      <c r="E333" s="324"/>
      <c r="F333" s="324"/>
      <c r="G333" s="324"/>
      <c r="H333" s="324"/>
      <c r="I333" s="324"/>
      <c r="J333" s="324"/>
      <c r="K333" s="324"/>
      <c r="L333" s="324"/>
      <c r="M333" s="324"/>
      <c r="N333" s="324"/>
      <c r="O333" s="324"/>
      <c r="P333" s="324"/>
      <c r="Q333" s="324"/>
      <c r="R333" s="324"/>
      <c r="S333" s="324"/>
      <c r="T333" s="324"/>
      <c r="U333" s="324"/>
      <c r="V333" s="324"/>
      <c r="W333" s="324"/>
      <c r="X333" s="324"/>
      <c r="Y333" s="324"/>
      <c r="Z333" s="324"/>
      <c r="AA333" s="324"/>
      <c r="AB333" s="324"/>
      <c r="AC333" s="248"/>
      <c r="AD333" s="224"/>
    </row>
    <row r="334" spans="2:30" x14ac:dyDescent="0.25">
      <c r="B334" s="238"/>
      <c r="C334" s="503"/>
      <c r="D334" s="124">
        <v>9</v>
      </c>
      <c r="E334" s="324"/>
      <c r="F334" s="324"/>
      <c r="G334" s="324"/>
      <c r="H334" s="324"/>
      <c r="I334" s="324"/>
      <c r="J334" s="324"/>
      <c r="K334" s="324"/>
      <c r="L334" s="324"/>
      <c r="M334" s="324"/>
      <c r="N334" s="324"/>
      <c r="O334" s="324"/>
      <c r="P334" s="324"/>
      <c r="Q334" s="324"/>
      <c r="R334" s="324"/>
      <c r="S334" s="324"/>
      <c r="T334" s="324"/>
      <c r="U334" s="324"/>
      <c r="V334" s="324"/>
      <c r="W334" s="324"/>
      <c r="X334" s="324"/>
      <c r="Y334" s="324"/>
      <c r="Z334" s="324"/>
      <c r="AA334" s="324"/>
      <c r="AB334" s="324"/>
      <c r="AC334" s="248"/>
      <c r="AD334" s="224"/>
    </row>
    <row r="335" spans="2:30" x14ac:dyDescent="0.25">
      <c r="B335" s="238"/>
      <c r="C335" s="503"/>
      <c r="D335" s="124">
        <v>10</v>
      </c>
      <c r="E335" s="324"/>
      <c r="F335" s="324"/>
      <c r="G335" s="324"/>
      <c r="H335" s="324"/>
      <c r="I335" s="324"/>
      <c r="J335" s="324"/>
      <c r="K335" s="324"/>
      <c r="L335" s="324"/>
      <c r="M335" s="324"/>
      <c r="N335" s="324"/>
      <c r="O335" s="324"/>
      <c r="P335" s="324"/>
      <c r="Q335" s="324"/>
      <c r="R335" s="324"/>
      <c r="S335" s="324"/>
      <c r="T335" s="324"/>
      <c r="U335" s="324"/>
      <c r="V335" s="324"/>
      <c r="W335" s="324"/>
      <c r="X335" s="324"/>
      <c r="Y335" s="324"/>
      <c r="Z335" s="324"/>
      <c r="AA335" s="324"/>
      <c r="AB335" s="324"/>
      <c r="AC335" s="248"/>
      <c r="AD335" s="224"/>
    </row>
    <row r="336" spans="2:30" x14ac:dyDescent="0.25">
      <c r="B336" s="238"/>
      <c r="C336" s="503"/>
      <c r="D336" s="124">
        <v>11</v>
      </c>
      <c r="E336" s="324"/>
      <c r="F336" s="324"/>
      <c r="G336" s="324"/>
      <c r="H336" s="324"/>
      <c r="I336" s="324"/>
      <c r="J336" s="324"/>
      <c r="K336" s="324"/>
      <c r="L336" s="324"/>
      <c r="M336" s="324"/>
      <c r="N336" s="324"/>
      <c r="O336" s="324"/>
      <c r="P336" s="324"/>
      <c r="Q336" s="324"/>
      <c r="R336" s="324"/>
      <c r="S336" s="324"/>
      <c r="T336" s="324"/>
      <c r="U336" s="324"/>
      <c r="V336" s="324"/>
      <c r="W336" s="324"/>
      <c r="X336" s="324"/>
      <c r="Y336" s="324"/>
      <c r="Z336" s="324"/>
      <c r="AA336" s="324"/>
      <c r="AB336" s="324"/>
      <c r="AC336" s="248"/>
      <c r="AD336" s="224"/>
    </row>
    <row r="337" spans="2:30" x14ac:dyDescent="0.25">
      <c r="B337" s="238"/>
      <c r="C337" s="503"/>
      <c r="D337" s="124">
        <v>12</v>
      </c>
      <c r="E337" s="324"/>
      <c r="F337" s="324"/>
      <c r="G337" s="324"/>
      <c r="H337" s="324"/>
      <c r="I337" s="324"/>
      <c r="J337" s="324"/>
      <c r="K337" s="324"/>
      <c r="L337" s="324"/>
      <c r="M337" s="324"/>
      <c r="N337" s="324"/>
      <c r="O337" s="324"/>
      <c r="P337" s="324"/>
      <c r="Q337" s="324"/>
      <c r="R337" s="324"/>
      <c r="S337" s="324"/>
      <c r="T337" s="324"/>
      <c r="U337" s="324"/>
      <c r="V337" s="324"/>
      <c r="W337" s="324"/>
      <c r="X337" s="324"/>
      <c r="Y337" s="324"/>
      <c r="Z337" s="324"/>
      <c r="AA337" s="324"/>
      <c r="AB337" s="324"/>
      <c r="AC337" s="248"/>
      <c r="AD337" s="224"/>
    </row>
    <row r="338" spans="2:30" x14ac:dyDescent="0.25">
      <c r="B338" s="238"/>
      <c r="C338" s="503"/>
      <c r="D338" s="124">
        <v>13</v>
      </c>
      <c r="E338" s="324"/>
      <c r="F338" s="324"/>
      <c r="G338" s="324"/>
      <c r="H338" s="324"/>
      <c r="I338" s="324"/>
      <c r="J338" s="324"/>
      <c r="K338" s="324"/>
      <c r="L338" s="324"/>
      <c r="M338" s="324"/>
      <c r="N338" s="324"/>
      <c r="O338" s="324"/>
      <c r="P338" s="324"/>
      <c r="Q338" s="324"/>
      <c r="R338" s="324"/>
      <c r="S338" s="324"/>
      <c r="T338" s="324"/>
      <c r="U338" s="324"/>
      <c r="V338" s="324"/>
      <c r="W338" s="324"/>
      <c r="X338" s="324"/>
      <c r="Y338" s="324"/>
      <c r="Z338" s="324"/>
      <c r="AA338" s="324"/>
      <c r="AB338" s="324"/>
      <c r="AC338" s="248"/>
      <c r="AD338" s="224"/>
    </row>
    <row r="339" spans="2:30" x14ac:dyDescent="0.25">
      <c r="B339" s="238"/>
      <c r="C339" s="503"/>
      <c r="D339" s="124">
        <v>14</v>
      </c>
      <c r="E339" s="324"/>
      <c r="F339" s="324"/>
      <c r="G339" s="324"/>
      <c r="H339" s="324"/>
      <c r="I339" s="324"/>
      <c r="J339" s="324"/>
      <c r="K339" s="324"/>
      <c r="L339" s="324"/>
      <c r="M339" s="324"/>
      <c r="N339" s="324"/>
      <c r="O339" s="324"/>
      <c r="P339" s="324"/>
      <c r="Q339" s="324"/>
      <c r="R339" s="324"/>
      <c r="S339" s="324"/>
      <c r="T339" s="324"/>
      <c r="U339" s="324"/>
      <c r="V339" s="324"/>
      <c r="W339" s="324"/>
      <c r="X339" s="324"/>
      <c r="Y339" s="324"/>
      <c r="Z339" s="324"/>
      <c r="AA339" s="324"/>
      <c r="AB339" s="324"/>
      <c r="AC339" s="248"/>
      <c r="AD339" s="224"/>
    </row>
    <row r="340" spans="2:30" x14ac:dyDescent="0.25">
      <c r="B340" s="238"/>
      <c r="C340" s="503"/>
      <c r="D340" s="124">
        <v>15</v>
      </c>
      <c r="E340" s="324"/>
      <c r="F340" s="324"/>
      <c r="G340" s="324"/>
      <c r="H340" s="324"/>
      <c r="I340" s="324"/>
      <c r="J340" s="324"/>
      <c r="K340" s="324"/>
      <c r="L340" s="324"/>
      <c r="M340" s="324"/>
      <c r="N340" s="324"/>
      <c r="O340" s="324"/>
      <c r="P340" s="324"/>
      <c r="Q340" s="324"/>
      <c r="R340" s="324"/>
      <c r="S340" s="324"/>
      <c r="T340" s="324"/>
      <c r="U340" s="324"/>
      <c r="V340" s="324"/>
      <c r="W340" s="324"/>
      <c r="X340" s="324"/>
      <c r="Y340" s="324"/>
      <c r="Z340" s="324"/>
      <c r="AA340" s="324"/>
      <c r="AB340" s="324"/>
      <c r="AC340" s="248"/>
      <c r="AD340" s="224"/>
    </row>
    <row r="341" spans="2:30" x14ac:dyDescent="0.25">
      <c r="B341" s="238"/>
      <c r="C341" s="503"/>
      <c r="D341" s="124">
        <v>16</v>
      </c>
      <c r="E341" s="324"/>
      <c r="F341" s="324"/>
      <c r="G341" s="324"/>
      <c r="H341" s="324"/>
      <c r="I341" s="324"/>
      <c r="J341" s="324"/>
      <c r="K341" s="324"/>
      <c r="L341" s="324"/>
      <c r="M341" s="324"/>
      <c r="N341" s="324"/>
      <c r="O341" s="324"/>
      <c r="P341" s="324"/>
      <c r="Q341" s="324"/>
      <c r="R341" s="324"/>
      <c r="S341" s="324"/>
      <c r="T341" s="324"/>
      <c r="U341" s="324"/>
      <c r="V341" s="324"/>
      <c r="W341" s="324"/>
      <c r="X341" s="324"/>
      <c r="Y341" s="324"/>
      <c r="Z341" s="324"/>
      <c r="AA341" s="324"/>
      <c r="AB341" s="324"/>
      <c r="AC341" s="248"/>
      <c r="AD341" s="224"/>
    </row>
    <row r="342" spans="2:30" x14ac:dyDescent="0.25">
      <c r="B342" s="238"/>
      <c r="C342" s="503"/>
      <c r="D342" s="124">
        <v>17</v>
      </c>
      <c r="E342" s="324"/>
      <c r="F342" s="324"/>
      <c r="G342" s="324"/>
      <c r="H342" s="324"/>
      <c r="I342" s="324"/>
      <c r="J342" s="324"/>
      <c r="K342" s="324"/>
      <c r="L342" s="324"/>
      <c r="M342" s="324"/>
      <c r="N342" s="324"/>
      <c r="O342" s="324"/>
      <c r="P342" s="324"/>
      <c r="Q342" s="324"/>
      <c r="R342" s="324"/>
      <c r="S342" s="324"/>
      <c r="T342" s="324"/>
      <c r="U342" s="324"/>
      <c r="V342" s="324"/>
      <c r="W342" s="324"/>
      <c r="X342" s="324"/>
      <c r="Y342" s="324"/>
      <c r="Z342" s="324"/>
      <c r="AA342" s="324"/>
      <c r="AB342" s="324"/>
      <c r="AC342" s="248"/>
      <c r="AD342" s="224"/>
    </row>
    <row r="343" spans="2:30" x14ac:dyDescent="0.25">
      <c r="B343" s="238"/>
      <c r="C343" s="503"/>
      <c r="D343" s="124">
        <v>18</v>
      </c>
      <c r="E343" s="324"/>
      <c r="F343" s="324"/>
      <c r="G343" s="324"/>
      <c r="H343" s="324"/>
      <c r="I343" s="324"/>
      <c r="J343" s="324"/>
      <c r="K343" s="324"/>
      <c r="L343" s="324"/>
      <c r="M343" s="324"/>
      <c r="N343" s="324"/>
      <c r="O343" s="324"/>
      <c r="P343" s="324"/>
      <c r="Q343" s="324"/>
      <c r="R343" s="324"/>
      <c r="S343" s="324"/>
      <c r="T343" s="324"/>
      <c r="U343" s="324"/>
      <c r="V343" s="324"/>
      <c r="W343" s="324"/>
      <c r="X343" s="324"/>
      <c r="Y343" s="324"/>
      <c r="Z343" s="324"/>
      <c r="AA343" s="324"/>
      <c r="AB343" s="324"/>
      <c r="AC343" s="248"/>
      <c r="AD343" s="224"/>
    </row>
    <row r="344" spans="2:30" x14ac:dyDescent="0.25">
      <c r="B344" s="238"/>
      <c r="C344" s="503"/>
      <c r="D344" s="124">
        <v>19</v>
      </c>
      <c r="E344" s="324"/>
      <c r="F344" s="324"/>
      <c r="G344" s="324"/>
      <c r="H344" s="324"/>
      <c r="I344" s="324"/>
      <c r="J344" s="324"/>
      <c r="K344" s="324"/>
      <c r="L344" s="324"/>
      <c r="M344" s="324"/>
      <c r="N344" s="324"/>
      <c r="O344" s="324"/>
      <c r="P344" s="324"/>
      <c r="Q344" s="324"/>
      <c r="R344" s="324"/>
      <c r="S344" s="324"/>
      <c r="T344" s="324"/>
      <c r="U344" s="324"/>
      <c r="V344" s="324"/>
      <c r="W344" s="324"/>
      <c r="X344" s="324"/>
      <c r="Y344" s="324"/>
      <c r="Z344" s="324"/>
      <c r="AA344" s="324"/>
      <c r="AB344" s="324"/>
      <c r="AC344" s="248"/>
      <c r="AD344" s="224"/>
    </row>
    <row r="345" spans="2:30" x14ac:dyDescent="0.25">
      <c r="B345" s="238"/>
      <c r="C345" s="503"/>
      <c r="D345" s="124">
        <v>20</v>
      </c>
      <c r="E345" s="324"/>
      <c r="F345" s="324"/>
      <c r="G345" s="324"/>
      <c r="H345" s="324"/>
      <c r="I345" s="324"/>
      <c r="J345" s="324"/>
      <c r="K345" s="324"/>
      <c r="L345" s="324"/>
      <c r="M345" s="324"/>
      <c r="N345" s="324"/>
      <c r="O345" s="324"/>
      <c r="P345" s="324"/>
      <c r="Q345" s="324"/>
      <c r="R345" s="324"/>
      <c r="S345" s="324"/>
      <c r="T345" s="324"/>
      <c r="U345" s="324"/>
      <c r="V345" s="324"/>
      <c r="W345" s="324"/>
      <c r="X345" s="324"/>
      <c r="Y345" s="324"/>
      <c r="Z345" s="324"/>
      <c r="AA345" s="324"/>
      <c r="AB345" s="324"/>
      <c r="AC345" s="248"/>
      <c r="AD345" s="224"/>
    </row>
    <row r="346" spans="2:30" x14ac:dyDescent="0.25">
      <c r="B346" s="238"/>
      <c r="C346" s="503"/>
      <c r="D346" s="124">
        <v>21</v>
      </c>
      <c r="E346" s="324"/>
      <c r="F346" s="324"/>
      <c r="G346" s="324"/>
      <c r="H346" s="324"/>
      <c r="I346" s="324"/>
      <c r="J346" s="324"/>
      <c r="K346" s="324"/>
      <c r="L346" s="324"/>
      <c r="M346" s="324"/>
      <c r="N346" s="324"/>
      <c r="O346" s="324"/>
      <c r="P346" s="324"/>
      <c r="Q346" s="324"/>
      <c r="R346" s="324"/>
      <c r="S346" s="324"/>
      <c r="T346" s="324"/>
      <c r="U346" s="324"/>
      <c r="V346" s="324"/>
      <c r="W346" s="324"/>
      <c r="X346" s="324"/>
      <c r="Y346" s="324"/>
      <c r="Z346" s="324"/>
      <c r="AA346" s="324"/>
      <c r="AB346" s="324"/>
      <c r="AC346" s="248"/>
      <c r="AD346" s="224"/>
    </row>
    <row r="347" spans="2:30" x14ac:dyDescent="0.25">
      <c r="B347" s="238"/>
      <c r="C347" s="503"/>
      <c r="D347" s="124">
        <v>22</v>
      </c>
      <c r="E347" s="324"/>
      <c r="F347" s="324"/>
      <c r="G347" s="324"/>
      <c r="H347" s="324"/>
      <c r="I347" s="324"/>
      <c r="J347" s="324"/>
      <c r="K347" s="324"/>
      <c r="L347" s="324"/>
      <c r="M347" s="324"/>
      <c r="N347" s="324"/>
      <c r="O347" s="324"/>
      <c r="P347" s="324"/>
      <c r="Q347" s="324"/>
      <c r="R347" s="324"/>
      <c r="S347" s="324"/>
      <c r="T347" s="324"/>
      <c r="U347" s="324"/>
      <c r="V347" s="324"/>
      <c r="W347" s="324"/>
      <c r="X347" s="324"/>
      <c r="Y347" s="324"/>
      <c r="Z347" s="324"/>
      <c r="AA347" s="324"/>
      <c r="AB347" s="324"/>
      <c r="AC347" s="248"/>
      <c r="AD347" s="224"/>
    </row>
    <row r="348" spans="2:30" x14ac:dyDescent="0.25">
      <c r="B348" s="238"/>
      <c r="C348" s="503"/>
      <c r="D348" s="124">
        <v>23</v>
      </c>
      <c r="E348" s="324"/>
      <c r="F348" s="324"/>
      <c r="G348" s="324"/>
      <c r="H348" s="324"/>
      <c r="I348" s="324"/>
      <c r="J348" s="324"/>
      <c r="K348" s="324"/>
      <c r="L348" s="324"/>
      <c r="M348" s="324"/>
      <c r="N348" s="324"/>
      <c r="O348" s="324"/>
      <c r="P348" s="324"/>
      <c r="Q348" s="324"/>
      <c r="R348" s="324"/>
      <c r="S348" s="324"/>
      <c r="T348" s="324"/>
      <c r="U348" s="324"/>
      <c r="V348" s="324"/>
      <c r="W348" s="324"/>
      <c r="X348" s="324"/>
      <c r="Y348" s="324"/>
      <c r="Z348" s="324"/>
      <c r="AA348" s="324"/>
      <c r="AB348" s="324"/>
      <c r="AC348" s="248"/>
      <c r="AD348" s="224"/>
    </row>
    <row r="349" spans="2:30" x14ac:dyDescent="0.25">
      <c r="B349" s="238"/>
      <c r="C349" s="503"/>
      <c r="D349" s="124">
        <v>24</v>
      </c>
      <c r="E349" s="324"/>
      <c r="F349" s="324"/>
      <c r="G349" s="324"/>
      <c r="H349" s="324"/>
      <c r="I349" s="324"/>
      <c r="J349" s="324"/>
      <c r="K349" s="324"/>
      <c r="L349" s="324"/>
      <c r="M349" s="324"/>
      <c r="N349" s="324"/>
      <c r="O349" s="324"/>
      <c r="P349" s="324"/>
      <c r="Q349" s="324"/>
      <c r="R349" s="324"/>
      <c r="S349" s="324"/>
      <c r="T349" s="324"/>
      <c r="U349" s="324"/>
      <c r="V349" s="324"/>
      <c r="W349" s="324"/>
      <c r="X349" s="324"/>
      <c r="Y349" s="324"/>
      <c r="Z349" s="324"/>
      <c r="AA349" s="324"/>
      <c r="AB349" s="324"/>
      <c r="AC349" s="248"/>
      <c r="AD349" s="224"/>
    </row>
    <row r="350" spans="2:30" x14ac:dyDescent="0.25">
      <c r="B350" s="238"/>
      <c r="C350" s="503"/>
      <c r="D350" s="124">
        <v>25</v>
      </c>
      <c r="E350" s="324"/>
      <c r="F350" s="324"/>
      <c r="G350" s="324"/>
      <c r="H350" s="324"/>
      <c r="I350" s="324"/>
      <c r="J350" s="324"/>
      <c r="K350" s="324"/>
      <c r="L350" s="324"/>
      <c r="M350" s="324"/>
      <c r="N350" s="324"/>
      <c r="O350" s="324"/>
      <c r="P350" s="324"/>
      <c r="Q350" s="324"/>
      <c r="R350" s="324"/>
      <c r="S350" s="324"/>
      <c r="T350" s="324"/>
      <c r="U350" s="324"/>
      <c r="V350" s="324"/>
      <c r="W350" s="324"/>
      <c r="X350" s="324"/>
      <c r="Y350" s="324"/>
      <c r="Z350" s="324"/>
      <c r="AA350" s="324"/>
      <c r="AB350" s="324"/>
      <c r="AC350" s="248"/>
      <c r="AD350" s="224"/>
    </row>
    <row r="351" spans="2:30" x14ac:dyDescent="0.25">
      <c r="B351" s="238"/>
      <c r="C351" s="503"/>
      <c r="D351" s="124">
        <v>26</v>
      </c>
      <c r="E351" s="324"/>
      <c r="F351" s="324"/>
      <c r="G351" s="324"/>
      <c r="H351" s="324"/>
      <c r="I351" s="324"/>
      <c r="J351" s="324"/>
      <c r="K351" s="324"/>
      <c r="L351" s="324"/>
      <c r="M351" s="324"/>
      <c r="N351" s="324"/>
      <c r="O351" s="324"/>
      <c r="P351" s="324"/>
      <c r="Q351" s="324"/>
      <c r="R351" s="324"/>
      <c r="S351" s="324"/>
      <c r="T351" s="324"/>
      <c r="U351" s="324"/>
      <c r="V351" s="324"/>
      <c r="W351" s="324"/>
      <c r="X351" s="324"/>
      <c r="Y351" s="324"/>
      <c r="Z351" s="324"/>
      <c r="AA351" s="324"/>
      <c r="AB351" s="324"/>
      <c r="AC351" s="248"/>
      <c r="AD351" s="224"/>
    </row>
    <row r="352" spans="2:30" x14ac:dyDescent="0.25">
      <c r="B352" s="238"/>
      <c r="C352" s="503"/>
      <c r="D352" s="124">
        <v>27</v>
      </c>
      <c r="E352" s="324"/>
      <c r="F352" s="324"/>
      <c r="G352" s="324"/>
      <c r="H352" s="324"/>
      <c r="I352" s="324"/>
      <c r="J352" s="324"/>
      <c r="K352" s="324"/>
      <c r="L352" s="324"/>
      <c r="M352" s="324"/>
      <c r="N352" s="324"/>
      <c r="O352" s="324"/>
      <c r="P352" s="324"/>
      <c r="Q352" s="324"/>
      <c r="R352" s="324"/>
      <c r="S352" s="324"/>
      <c r="T352" s="324"/>
      <c r="U352" s="324"/>
      <c r="V352" s="324"/>
      <c r="W352" s="324"/>
      <c r="X352" s="324"/>
      <c r="Y352" s="324"/>
      <c r="Z352" s="324"/>
      <c r="AA352" s="324"/>
      <c r="AB352" s="324"/>
      <c r="AC352" s="248"/>
      <c r="AD352" s="224"/>
    </row>
    <row r="353" spans="2:30" x14ac:dyDescent="0.25">
      <c r="B353" s="238"/>
      <c r="C353" s="503"/>
      <c r="D353" s="124">
        <v>28</v>
      </c>
      <c r="E353" s="324"/>
      <c r="F353" s="324"/>
      <c r="G353" s="324"/>
      <c r="H353" s="324"/>
      <c r="I353" s="324"/>
      <c r="J353" s="324"/>
      <c r="K353" s="324"/>
      <c r="L353" s="324"/>
      <c r="M353" s="324"/>
      <c r="N353" s="324"/>
      <c r="O353" s="324"/>
      <c r="P353" s="324"/>
      <c r="Q353" s="324"/>
      <c r="R353" s="324"/>
      <c r="S353" s="324"/>
      <c r="T353" s="324"/>
      <c r="U353" s="324"/>
      <c r="V353" s="324"/>
      <c r="W353" s="324"/>
      <c r="X353" s="324"/>
      <c r="Y353" s="324"/>
      <c r="Z353" s="324"/>
      <c r="AA353" s="324"/>
      <c r="AB353" s="324"/>
      <c r="AC353" s="248"/>
      <c r="AD353" s="224"/>
    </row>
    <row r="354" spans="2:30" x14ac:dyDescent="0.25">
      <c r="B354" s="238"/>
      <c r="C354" s="503"/>
      <c r="D354" s="124">
        <v>29</v>
      </c>
      <c r="E354" s="324"/>
      <c r="F354" s="324"/>
      <c r="G354" s="324"/>
      <c r="H354" s="324"/>
      <c r="I354" s="324"/>
      <c r="J354" s="324"/>
      <c r="K354" s="324"/>
      <c r="L354" s="324"/>
      <c r="M354" s="324"/>
      <c r="N354" s="324"/>
      <c r="O354" s="324"/>
      <c r="P354" s="324"/>
      <c r="Q354" s="324"/>
      <c r="R354" s="324"/>
      <c r="S354" s="324"/>
      <c r="T354" s="324"/>
      <c r="U354" s="324"/>
      <c r="V354" s="324"/>
      <c r="W354" s="324"/>
      <c r="X354" s="324"/>
      <c r="Y354" s="324"/>
      <c r="Z354" s="324"/>
      <c r="AA354" s="324"/>
      <c r="AB354" s="324"/>
      <c r="AC354" s="248"/>
      <c r="AD354" s="224"/>
    </row>
    <row r="355" spans="2:30" x14ac:dyDescent="0.25">
      <c r="B355" s="238"/>
      <c r="C355" s="503"/>
      <c r="D355" s="125">
        <v>30</v>
      </c>
      <c r="E355" s="324"/>
      <c r="F355" s="324"/>
      <c r="G355" s="324"/>
      <c r="H355" s="324"/>
      <c r="I355" s="324"/>
      <c r="J355" s="324"/>
      <c r="K355" s="324"/>
      <c r="L355" s="324"/>
      <c r="M355" s="324"/>
      <c r="N355" s="324"/>
      <c r="O355" s="324"/>
      <c r="P355" s="324"/>
      <c r="Q355" s="324"/>
      <c r="R355" s="324"/>
      <c r="S355" s="324"/>
      <c r="T355" s="324"/>
      <c r="U355" s="324"/>
      <c r="V355" s="324"/>
      <c r="W355" s="324"/>
      <c r="X355" s="324"/>
      <c r="Y355" s="324"/>
      <c r="Z355" s="324"/>
      <c r="AA355" s="324"/>
      <c r="AB355" s="324"/>
      <c r="AC355" s="248"/>
      <c r="AD355" s="224"/>
    </row>
    <row r="356" spans="2:30" ht="15" thickBot="1" x14ac:dyDescent="0.3">
      <c r="B356" s="238"/>
      <c r="C356" s="503"/>
      <c r="D356" s="232"/>
      <c r="E356" s="276"/>
      <c r="F356" s="276"/>
      <c r="G356" s="276"/>
      <c r="H356" s="276"/>
      <c r="I356" s="276"/>
      <c r="J356" s="276"/>
      <c r="K356" s="276"/>
      <c r="L356" s="276"/>
      <c r="M356" s="276"/>
      <c r="N356" s="276"/>
      <c r="O356" s="276"/>
      <c r="P356" s="276"/>
      <c r="Q356" s="276"/>
      <c r="R356" s="276"/>
      <c r="S356" s="276"/>
      <c r="T356" s="276"/>
      <c r="U356" s="276"/>
      <c r="V356" s="276"/>
      <c r="W356" s="276"/>
      <c r="X356" s="276"/>
      <c r="Y356" s="276"/>
      <c r="Z356" s="276"/>
      <c r="AA356" s="276"/>
      <c r="AB356" s="277"/>
      <c r="AC356" s="249"/>
      <c r="AD356" s="224"/>
    </row>
    <row r="357" spans="2:30" x14ac:dyDescent="0.25">
      <c r="B357" s="238"/>
      <c r="C357" s="501" t="s">
        <v>142</v>
      </c>
      <c r="D357" s="128">
        <v>1</v>
      </c>
      <c r="E357" s="394"/>
      <c r="F357" s="394"/>
      <c r="G357" s="394"/>
      <c r="H357" s="394"/>
      <c r="I357" s="394"/>
      <c r="J357" s="394"/>
      <c r="K357" s="394"/>
      <c r="L357" s="394"/>
      <c r="M357" s="394"/>
      <c r="N357" s="394"/>
      <c r="O357" s="394"/>
      <c r="P357" s="394"/>
      <c r="Q357" s="394"/>
      <c r="R357" s="394"/>
      <c r="S357" s="394"/>
      <c r="T357" s="394"/>
      <c r="U357" s="394"/>
      <c r="V357" s="394"/>
      <c r="W357" s="394"/>
      <c r="X357" s="394"/>
      <c r="Y357" s="394"/>
      <c r="Z357" s="394"/>
      <c r="AA357" s="394"/>
      <c r="AB357" s="394"/>
      <c r="AC357" s="248"/>
      <c r="AD357" s="224"/>
    </row>
    <row r="358" spans="2:30" x14ac:dyDescent="0.25">
      <c r="B358" s="238"/>
      <c r="C358" s="501"/>
      <c r="D358" s="124">
        <v>2</v>
      </c>
      <c r="E358" s="394"/>
      <c r="F358" s="394"/>
      <c r="G358" s="394"/>
      <c r="H358" s="394"/>
      <c r="I358" s="394"/>
      <c r="J358" s="394"/>
      <c r="K358" s="394"/>
      <c r="L358" s="394"/>
      <c r="M358" s="394"/>
      <c r="N358" s="394"/>
      <c r="O358" s="394"/>
      <c r="P358" s="394"/>
      <c r="Q358" s="394"/>
      <c r="R358" s="394"/>
      <c r="S358" s="394"/>
      <c r="T358" s="394"/>
      <c r="U358" s="394"/>
      <c r="V358" s="394"/>
      <c r="W358" s="394"/>
      <c r="X358" s="394"/>
      <c r="Y358" s="394"/>
      <c r="Z358" s="394"/>
      <c r="AA358" s="394"/>
      <c r="AB358" s="394"/>
      <c r="AC358" s="248"/>
      <c r="AD358" s="224"/>
    </row>
    <row r="359" spans="2:30" x14ac:dyDescent="0.25">
      <c r="B359" s="238"/>
      <c r="C359" s="501"/>
      <c r="D359" s="124">
        <v>3</v>
      </c>
      <c r="E359" s="394"/>
      <c r="F359" s="394"/>
      <c r="G359" s="394"/>
      <c r="H359" s="394"/>
      <c r="I359" s="394"/>
      <c r="J359" s="394"/>
      <c r="K359" s="394"/>
      <c r="L359" s="394"/>
      <c r="M359" s="394"/>
      <c r="N359" s="394"/>
      <c r="O359" s="394"/>
      <c r="P359" s="394"/>
      <c r="Q359" s="394"/>
      <c r="R359" s="394"/>
      <c r="S359" s="394"/>
      <c r="T359" s="394"/>
      <c r="U359" s="394"/>
      <c r="V359" s="394"/>
      <c r="W359" s="394"/>
      <c r="X359" s="394"/>
      <c r="Y359" s="394"/>
      <c r="Z359" s="394"/>
      <c r="AA359" s="394"/>
      <c r="AB359" s="394"/>
      <c r="AC359" s="248"/>
      <c r="AD359" s="224"/>
    </row>
    <row r="360" spans="2:30" x14ac:dyDescent="0.25">
      <c r="B360" s="238"/>
      <c r="C360" s="501"/>
      <c r="D360" s="124">
        <v>4</v>
      </c>
      <c r="E360" s="394"/>
      <c r="F360" s="394"/>
      <c r="G360" s="394"/>
      <c r="H360" s="394"/>
      <c r="I360" s="394"/>
      <c r="J360" s="394"/>
      <c r="K360" s="394"/>
      <c r="L360" s="394"/>
      <c r="M360" s="394"/>
      <c r="N360" s="394"/>
      <c r="O360" s="394"/>
      <c r="P360" s="394"/>
      <c r="Q360" s="394"/>
      <c r="R360" s="394"/>
      <c r="S360" s="394"/>
      <c r="T360" s="394"/>
      <c r="U360" s="394"/>
      <c r="V360" s="394"/>
      <c r="W360" s="394"/>
      <c r="X360" s="394"/>
      <c r="Y360" s="394"/>
      <c r="Z360" s="394"/>
      <c r="AA360" s="394"/>
      <c r="AB360" s="394"/>
      <c r="AC360" s="248"/>
      <c r="AD360" s="224"/>
    </row>
    <row r="361" spans="2:30" x14ac:dyDescent="0.25">
      <c r="B361" s="238"/>
      <c r="C361" s="501"/>
      <c r="D361" s="124">
        <v>5</v>
      </c>
      <c r="E361" s="394"/>
      <c r="F361" s="394"/>
      <c r="G361" s="394"/>
      <c r="H361" s="394"/>
      <c r="I361" s="394"/>
      <c r="J361" s="394"/>
      <c r="K361" s="394"/>
      <c r="L361" s="394"/>
      <c r="M361" s="394"/>
      <c r="N361" s="394"/>
      <c r="O361" s="394"/>
      <c r="P361" s="394"/>
      <c r="Q361" s="394"/>
      <c r="R361" s="394"/>
      <c r="S361" s="394"/>
      <c r="T361" s="394"/>
      <c r="U361" s="394"/>
      <c r="V361" s="394"/>
      <c r="W361" s="394"/>
      <c r="X361" s="394"/>
      <c r="Y361" s="394"/>
      <c r="Z361" s="394"/>
      <c r="AA361" s="394"/>
      <c r="AB361" s="394"/>
      <c r="AC361" s="248"/>
      <c r="AD361" s="224"/>
    </row>
    <row r="362" spans="2:30" x14ac:dyDescent="0.25">
      <c r="B362" s="238"/>
      <c r="C362" s="501"/>
      <c r="D362" s="124">
        <v>6</v>
      </c>
      <c r="E362" s="394"/>
      <c r="F362" s="394"/>
      <c r="G362" s="394"/>
      <c r="H362" s="394"/>
      <c r="I362" s="394"/>
      <c r="J362" s="394"/>
      <c r="K362" s="394"/>
      <c r="L362" s="394"/>
      <c r="M362" s="394"/>
      <c r="N362" s="394"/>
      <c r="O362" s="394"/>
      <c r="P362" s="394"/>
      <c r="Q362" s="394"/>
      <c r="R362" s="394"/>
      <c r="S362" s="394"/>
      <c r="T362" s="394"/>
      <c r="U362" s="394"/>
      <c r="V362" s="394"/>
      <c r="W362" s="394"/>
      <c r="X362" s="394"/>
      <c r="Y362" s="394"/>
      <c r="Z362" s="394"/>
      <c r="AA362" s="394"/>
      <c r="AB362" s="394"/>
      <c r="AC362" s="248"/>
      <c r="AD362" s="224"/>
    </row>
    <row r="363" spans="2:30" x14ac:dyDescent="0.25">
      <c r="B363" s="238"/>
      <c r="C363" s="501"/>
      <c r="D363" s="124">
        <v>7</v>
      </c>
      <c r="E363" s="394"/>
      <c r="F363" s="394"/>
      <c r="G363" s="394"/>
      <c r="H363" s="394"/>
      <c r="I363" s="394"/>
      <c r="J363" s="394"/>
      <c r="K363" s="394"/>
      <c r="L363" s="394"/>
      <c r="M363" s="394"/>
      <c r="N363" s="394"/>
      <c r="O363" s="394"/>
      <c r="P363" s="394"/>
      <c r="Q363" s="394"/>
      <c r="R363" s="394"/>
      <c r="S363" s="394"/>
      <c r="T363" s="394"/>
      <c r="U363" s="394"/>
      <c r="V363" s="394"/>
      <c r="W363" s="394"/>
      <c r="X363" s="394"/>
      <c r="Y363" s="394"/>
      <c r="Z363" s="394"/>
      <c r="AA363" s="394"/>
      <c r="AB363" s="394"/>
      <c r="AC363" s="248"/>
      <c r="AD363" s="224"/>
    </row>
    <row r="364" spans="2:30" x14ac:dyDescent="0.25">
      <c r="B364" s="238"/>
      <c r="C364" s="501"/>
      <c r="D364" s="124">
        <v>8</v>
      </c>
      <c r="E364" s="394"/>
      <c r="F364" s="394"/>
      <c r="G364" s="394"/>
      <c r="H364" s="394"/>
      <c r="I364" s="394"/>
      <c r="J364" s="394"/>
      <c r="K364" s="394"/>
      <c r="L364" s="394"/>
      <c r="M364" s="394"/>
      <c r="N364" s="394"/>
      <c r="O364" s="394"/>
      <c r="P364" s="394"/>
      <c r="Q364" s="394"/>
      <c r="R364" s="394"/>
      <c r="S364" s="394"/>
      <c r="T364" s="394"/>
      <c r="U364" s="394"/>
      <c r="V364" s="394"/>
      <c r="W364" s="394"/>
      <c r="X364" s="394"/>
      <c r="Y364" s="394"/>
      <c r="Z364" s="394"/>
      <c r="AA364" s="394"/>
      <c r="AB364" s="394"/>
      <c r="AC364" s="248"/>
      <c r="AD364" s="224"/>
    </row>
    <row r="365" spans="2:30" x14ac:dyDescent="0.25">
      <c r="B365" s="238"/>
      <c r="C365" s="501"/>
      <c r="D365" s="124">
        <v>9</v>
      </c>
      <c r="E365" s="394"/>
      <c r="F365" s="394"/>
      <c r="G365" s="394"/>
      <c r="H365" s="394"/>
      <c r="I365" s="394"/>
      <c r="J365" s="394"/>
      <c r="K365" s="394"/>
      <c r="L365" s="394"/>
      <c r="M365" s="394"/>
      <c r="N365" s="394"/>
      <c r="O365" s="394"/>
      <c r="P365" s="394"/>
      <c r="Q365" s="394"/>
      <c r="R365" s="394"/>
      <c r="S365" s="394"/>
      <c r="T365" s="394"/>
      <c r="U365" s="394"/>
      <c r="V365" s="394"/>
      <c r="W365" s="394"/>
      <c r="X365" s="394"/>
      <c r="Y365" s="394"/>
      <c r="Z365" s="394"/>
      <c r="AA365" s="394"/>
      <c r="AB365" s="394"/>
      <c r="AC365" s="248"/>
      <c r="AD365" s="224"/>
    </row>
    <row r="366" spans="2:30" x14ac:dyDescent="0.25">
      <c r="B366" s="238"/>
      <c r="C366" s="501"/>
      <c r="D366" s="124">
        <v>10</v>
      </c>
      <c r="E366" s="394"/>
      <c r="F366" s="394"/>
      <c r="G366" s="394"/>
      <c r="H366" s="394"/>
      <c r="I366" s="394"/>
      <c r="J366" s="394"/>
      <c r="K366" s="394"/>
      <c r="L366" s="394"/>
      <c r="M366" s="394"/>
      <c r="N366" s="394"/>
      <c r="O366" s="394"/>
      <c r="P366" s="394"/>
      <c r="Q366" s="394"/>
      <c r="R366" s="394"/>
      <c r="S366" s="394"/>
      <c r="T366" s="394"/>
      <c r="U366" s="394"/>
      <c r="V366" s="394"/>
      <c r="W366" s="394"/>
      <c r="X366" s="394"/>
      <c r="Y366" s="394"/>
      <c r="Z366" s="394"/>
      <c r="AA366" s="394"/>
      <c r="AB366" s="394"/>
      <c r="AC366" s="248"/>
      <c r="AD366" s="224"/>
    </row>
    <row r="367" spans="2:30" x14ac:dyDescent="0.25">
      <c r="B367" s="238"/>
      <c r="C367" s="501"/>
      <c r="D367" s="124">
        <v>11</v>
      </c>
      <c r="E367" s="394"/>
      <c r="F367" s="394"/>
      <c r="G367" s="394"/>
      <c r="H367" s="394"/>
      <c r="I367" s="394"/>
      <c r="J367" s="394"/>
      <c r="K367" s="394"/>
      <c r="L367" s="394"/>
      <c r="M367" s="394"/>
      <c r="N367" s="394"/>
      <c r="O367" s="394"/>
      <c r="P367" s="394"/>
      <c r="Q367" s="394"/>
      <c r="R367" s="394"/>
      <c r="S367" s="394"/>
      <c r="T367" s="394"/>
      <c r="U367" s="394"/>
      <c r="V367" s="394"/>
      <c r="W367" s="394"/>
      <c r="X367" s="394"/>
      <c r="Y367" s="394"/>
      <c r="Z367" s="394"/>
      <c r="AA367" s="394"/>
      <c r="AB367" s="394"/>
      <c r="AC367" s="248"/>
      <c r="AD367" s="224"/>
    </row>
    <row r="368" spans="2:30" x14ac:dyDescent="0.25">
      <c r="B368" s="238"/>
      <c r="C368" s="501"/>
      <c r="D368" s="124">
        <v>12</v>
      </c>
      <c r="E368" s="394"/>
      <c r="F368" s="394"/>
      <c r="G368" s="394"/>
      <c r="H368" s="394"/>
      <c r="I368" s="394"/>
      <c r="J368" s="394"/>
      <c r="K368" s="394"/>
      <c r="L368" s="394"/>
      <c r="M368" s="394"/>
      <c r="N368" s="394"/>
      <c r="O368" s="394"/>
      <c r="P368" s="394"/>
      <c r="Q368" s="394"/>
      <c r="R368" s="394"/>
      <c r="S368" s="394"/>
      <c r="T368" s="394"/>
      <c r="U368" s="394"/>
      <c r="V368" s="394"/>
      <c r="W368" s="394"/>
      <c r="X368" s="394"/>
      <c r="Y368" s="394"/>
      <c r="Z368" s="394"/>
      <c r="AA368" s="394"/>
      <c r="AB368" s="394"/>
      <c r="AC368" s="248"/>
      <c r="AD368" s="224"/>
    </row>
    <row r="369" spans="2:30" x14ac:dyDescent="0.25">
      <c r="B369" s="238"/>
      <c r="C369" s="501"/>
      <c r="D369" s="124">
        <v>13</v>
      </c>
      <c r="E369" s="394"/>
      <c r="F369" s="394"/>
      <c r="G369" s="394"/>
      <c r="H369" s="394"/>
      <c r="I369" s="394"/>
      <c r="J369" s="394"/>
      <c r="K369" s="394"/>
      <c r="L369" s="394"/>
      <c r="M369" s="394"/>
      <c r="N369" s="394"/>
      <c r="O369" s="394"/>
      <c r="P369" s="394"/>
      <c r="Q369" s="394"/>
      <c r="R369" s="394"/>
      <c r="S369" s="394"/>
      <c r="T369" s="394"/>
      <c r="U369" s="394"/>
      <c r="V369" s="394"/>
      <c r="W369" s="394"/>
      <c r="X369" s="394"/>
      <c r="Y369" s="394"/>
      <c r="Z369" s="394"/>
      <c r="AA369" s="394"/>
      <c r="AB369" s="394"/>
      <c r="AC369" s="248"/>
      <c r="AD369" s="224"/>
    </row>
    <row r="370" spans="2:30" x14ac:dyDescent="0.25">
      <c r="B370" s="238"/>
      <c r="C370" s="501"/>
      <c r="D370" s="124">
        <v>14</v>
      </c>
      <c r="E370" s="394"/>
      <c r="F370" s="394"/>
      <c r="G370" s="394"/>
      <c r="H370" s="394"/>
      <c r="I370" s="394"/>
      <c r="J370" s="394"/>
      <c r="K370" s="394"/>
      <c r="L370" s="394"/>
      <c r="M370" s="394"/>
      <c r="N370" s="394"/>
      <c r="O370" s="394"/>
      <c r="P370" s="394"/>
      <c r="Q370" s="394"/>
      <c r="R370" s="394"/>
      <c r="S370" s="394"/>
      <c r="T370" s="394"/>
      <c r="U370" s="394"/>
      <c r="V370" s="394"/>
      <c r="W370" s="394"/>
      <c r="X370" s="394"/>
      <c r="Y370" s="394"/>
      <c r="Z370" s="394"/>
      <c r="AA370" s="394"/>
      <c r="AB370" s="394"/>
      <c r="AC370" s="248"/>
      <c r="AD370" s="224"/>
    </row>
    <row r="371" spans="2:30" x14ac:dyDescent="0.25">
      <c r="B371" s="238"/>
      <c r="C371" s="501"/>
      <c r="D371" s="124">
        <v>15</v>
      </c>
      <c r="E371" s="394"/>
      <c r="F371" s="394"/>
      <c r="G371" s="394"/>
      <c r="H371" s="394"/>
      <c r="I371" s="394"/>
      <c r="J371" s="394"/>
      <c r="K371" s="394"/>
      <c r="L371" s="394"/>
      <c r="M371" s="394"/>
      <c r="N371" s="394"/>
      <c r="O371" s="394"/>
      <c r="P371" s="394"/>
      <c r="Q371" s="394"/>
      <c r="R371" s="394"/>
      <c r="S371" s="394"/>
      <c r="T371" s="394"/>
      <c r="U371" s="394"/>
      <c r="V371" s="394"/>
      <c r="W371" s="394"/>
      <c r="X371" s="394"/>
      <c r="Y371" s="394"/>
      <c r="Z371" s="394"/>
      <c r="AA371" s="394"/>
      <c r="AB371" s="394"/>
      <c r="AC371" s="248"/>
      <c r="AD371" s="224"/>
    </row>
    <row r="372" spans="2:30" x14ac:dyDescent="0.25">
      <c r="B372" s="238"/>
      <c r="C372" s="501"/>
      <c r="D372" s="124">
        <v>16</v>
      </c>
      <c r="E372" s="394"/>
      <c r="F372" s="394"/>
      <c r="G372" s="394"/>
      <c r="H372" s="394"/>
      <c r="I372" s="394"/>
      <c r="J372" s="394"/>
      <c r="K372" s="394"/>
      <c r="L372" s="394"/>
      <c r="M372" s="394"/>
      <c r="N372" s="394"/>
      <c r="O372" s="394"/>
      <c r="P372" s="394"/>
      <c r="Q372" s="394"/>
      <c r="R372" s="394"/>
      <c r="S372" s="394"/>
      <c r="T372" s="394"/>
      <c r="U372" s="394"/>
      <c r="V372" s="394"/>
      <c r="W372" s="394"/>
      <c r="X372" s="394"/>
      <c r="Y372" s="394"/>
      <c r="Z372" s="394"/>
      <c r="AA372" s="394"/>
      <c r="AB372" s="394"/>
      <c r="AC372" s="248"/>
      <c r="AD372" s="224"/>
    </row>
    <row r="373" spans="2:30" x14ac:dyDescent="0.25">
      <c r="B373" s="238"/>
      <c r="C373" s="501"/>
      <c r="D373" s="124">
        <v>17</v>
      </c>
      <c r="E373" s="394"/>
      <c r="F373" s="394"/>
      <c r="G373" s="394"/>
      <c r="H373" s="394"/>
      <c r="I373" s="394"/>
      <c r="J373" s="394"/>
      <c r="K373" s="394"/>
      <c r="L373" s="394"/>
      <c r="M373" s="394"/>
      <c r="N373" s="394"/>
      <c r="O373" s="394"/>
      <c r="P373" s="394"/>
      <c r="Q373" s="394"/>
      <c r="R373" s="394"/>
      <c r="S373" s="394"/>
      <c r="T373" s="394"/>
      <c r="U373" s="394"/>
      <c r="V373" s="394"/>
      <c r="W373" s="394"/>
      <c r="X373" s="394"/>
      <c r="Y373" s="394"/>
      <c r="Z373" s="394"/>
      <c r="AA373" s="394"/>
      <c r="AB373" s="394"/>
      <c r="AC373" s="248"/>
      <c r="AD373" s="224"/>
    </row>
    <row r="374" spans="2:30" x14ac:dyDescent="0.25">
      <c r="B374" s="238"/>
      <c r="C374" s="501"/>
      <c r="D374" s="124">
        <v>18</v>
      </c>
      <c r="E374" s="394"/>
      <c r="F374" s="394"/>
      <c r="G374" s="394"/>
      <c r="H374" s="394"/>
      <c r="I374" s="394"/>
      <c r="J374" s="394"/>
      <c r="K374" s="394"/>
      <c r="L374" s="394"/>
      <c r="M374" s="394"/>
      <c r="N374" s="394"/>
      <c r="O374" s="394"/>
      <c r="P374" s="394"/>
      <c r="Q374" s="394"/>
      <c r="R374" s="394"/>
      <c r="S374" s="394"/>
      <c r="T374" s="394"/>
      <c r="U374" s="394"/>
      <c r="V374" s="394"/>
      <c r="W374" s="394"/>
      <c r="X374" s="394"/>
      <c r="Y374" s="394"/>
      <c r="Z374" s="394"/>
      <c r="AA374" s="394"/>
      <c r="AB374" s="394"/>
      <c r="AC374" s="248"/>
      <c r="AD374" s="224"/>
    </row>
    <row r="375" spans="2:30" x14ac:dyDescent="0.25">
      <c r="B375" s="238"/>
      <c r="C375" s="501"/>
      <c r="D375" s="124">
        <v>19</v>
      </c>
      <c r="E375" s="394"/>
      <c r="F375" s="394"/>
      <c r="G375" s="394"/>
      <c r="H375" s="394"/>
      <c r="I375" s="394"/>
      <c r="J375" s="394"/>
      <c r="K375" s="394"/>
      <c r="L375" s="394"/>
      <c r="M375" s="394"/>
      <c r="N375" s="394"/>
      <c r="O375" s="394"/>
      <c r="P375" s="394"/>
      <c r="Q375" s="394"/>
      <c r="R375" s="394"/>
      <c r="S375" s="394"/>
      <c r="T375" s="394"/>
      <c r="U375" s="394"/>
      <c r="V375" s="394"/>
      <c r="W375" s="394"/>
      <c r="X375" s="394"/>
      <c r="Y375" s="394"/>
      <c r="Z375" s="394"/>
      <c r="AA375" s="394"/>
      <c r="AB375" s="394"/>
      <c r="AC375" s="248"/>
      <c r="AD375" s="224"/>
    </row>
    <row r="376" spans="2:30" x14ac:dyDescent="0.25">
      <c r="B376" s="238"/>
      <c r="C376" s="501"/>
      <c r="D376" s="124">
        <v>20</v>
      </c>
      <c r="E376" s="394"/>
      <c r="F376" s="394"/>
      <c r="G376" s="394"/>
      <c r="H376" s="394"/>
      <c r="I376" s="394"/>
      <c r="J376" s="394"/>
      <c r="K376" s="394"/>
      <c r="L376" s="394"/>
      <c r="M376" s="394"/>
      <c r="N376" s="394"/>
      <c r="O376" s="394"/>
      <c r="P376" s="394"/>
      <c r="Q376" s="394"/>
      <c r="R376" s="394"/>
      <c r="S376" s="394"/>
      <c r="T376" s="394"/>
      <c r="U376" s="394"/>
      <c r="V376" s="394"/>
      <c r="W376" s="394"/>
      <c r="X376" s="394"/>
      <c r="Y376" s="394"/>
      <c r="Z376" s="394"/>
      <c r="AA376" s="394"/>
      <c r="AB376" s="394"/>
      <c r="AC376" s="248"/>
      <c r="AD376" s="224"/>
    </row>
    <row r="377" spans="2:30" x14ac:dyDescent="0.25">
      <c r="B377" s="238"/>
      <c r="C377" s="501"/>
      <c r="D377" s="124">
        <v>21</v>
      </c>
      <c r="E377" s="394"/>
      <c r="F377" s="394"/>
      <c r="G377" s="394"/>
      <c r="H377" s="394"/>
      <c r="I377" s="394"/>
      <c r="J377" s="394"/>
      <c r="K377" s="394"/>
      <c r="L377" s="394"/>
      <c r="M377" s="394"/>
      <c r="N377" s="394"/>
      <c r="O377" s="394"/>
      <c r="P377" s="394"/>
      <c r="Q377" s="394"/>
      <c r="R377" s="394"/>
      <c r="S377" s="394"/>
      <c r="T377" s="394"/>
      <c r="U377" s="394"/>
      <c r="V377" s="394"/>
      <c r="W377" s="394"/>
      <c r="X377" s="394"/>
      <c r="Y377" s="394"/>
      <c r="Z377" s="394"/>
      <c r="AA377" s="394"/>
      <c r="AB377" s="394"/>
      <c r="AC377" s="248"/>
      <c r="AD377" s="224"/>
    </row>
    <row r="378" spans="2:30" x14ac:dyDescent="0.25">
      <c r="B378" s="238"/>
      <c r="C378" s="501"/>
      <c r="D378" s="124">
        <v>22</v>
      </c>
      <c r="E378" s="394"/>
      <c r="F378" s="394"/>
      <c r="G378" s="394"/>
      <c r="H378" s="394"/>
      <c r="I378" s="394"/>
      <c r="J378" s="394"/>
      <c r="K378" s="394"/>
      <c r="L378" s="394"/>
      <c r="M378" s="394"/>
      <c r="N378" s="394"/>
      <c r="O378" s="394"/>
      <c r="P378" s="394"/>
      <c r="Q378" s="394"/>
      <c r="R378" s="394"/>
      <c r="S378" s="394"/>
      <c r="T378" s="394"/>
      <c r="U378" s="394"/>
      <c r="V378" s="394"/>
      <c r="W378" s="394"/>
      <c r="X378" s="394"/>
      <c r="Y378" s="394"/>
      <c r="Z378" s="394"/>
      <c r="AA378" s="394"/>
      <c r="AB378" s="394"/>
      <c r="AC378" s="248"/>
      <c r="AD378" s="224"/>
    </row>
    <row r="379" spans="2:30" x14ac:dyDescent="0.25">
      <c r="B379" s="238"/>
      <c r="C379" s="501"/>
      <c r="D379" s="124">
        <v>23</v>
      </c>
      <c r="E379" s="394"/>
      <c r="F379" s="394"/>
      <c r="G379" s="394"/>
      <c r="H379" s="394"/>
      <c r="I379" s="394"/>
      <c r="J379" s="394"/>
      <c r="K379" s="394"/>
      <c r="L379" s="394"/>
      <c r="M379" s="394"/>
      <c r="N379" s="394"/>
      <c r="O379" s="394"/>
      <c r="P379" s="394"/>
      <c r="Q379" s="394"/>
      <c r="R379" s="394"/>
      <c r="S379" s="394"/>
      <c r="T379" s="394"/>
      <c r="U379" s="394"/>
      <c r="V379" s="394"/>
      <c r="W379" s="394"/>
      <c r="X379" s="394"/>
      <c r="Y379" s="394"/>
      <c r="Z379" s="394"/>
      <c r="AA379" s="394"/>
      <c r="AB379" s="394"/>
      <c r="AC379" s="248"/>
      <c r="AD379" s="224"/>
    </row>
    <row r="380" spans="2:30" x14ac:dyDescent="0.25">
      <c r="B380" s="238"/>
      <c r="C380" s="501"/>
      <c r="D380" s="124">
        <v>24</v>
      </c>
      <c r="E380" s="394"/>
      <c r="F380" s="394"/>
      <c r="G380" s="394"/>
      <c r="H380" s="394"/>
      <c r="I380" s="394"/>
      <c r="J380" s="394"/>
      <c r="K380" s="394"/>
      <c r="L380" s="394"/>
      <c r="M380" s="394"/>
      <c r="N380" s="394"/>
      <c r="O380" s="394"/>
      <c r="P380" s="394"/>
      <c r="Q380" s="394"/>
      <c r="R380" s="394"/>
      <c r="S380" s="394"/>
      <c r="T380" s="394"/>
      <c r="U380" s="394"/>
      <c r="V380" s="394"/>
      <c r="W380" s="394"/>
      <c r="X380" s="394"/>
      <c r="Y380" s="394"/>
      <c r="Z380" s="394"/>
      <c r="AA380" s="394"/>
      <c r="AB380" s="394"/>
      <c r="AC380" s="248"/>
      <c r="AD380" s="224"/>
    </row>
    <row r="381" spans="2:30" x14ac:dyDescent="0.25">
      <c r="B381" s="238"/>
      <c r="C381" s="501"/>
      <c r="D381" s="124">
        <v>25</v>
      </c>
      <c r="E381" s="394"/>
      <c r="F381" s="394"/>
      <c r="G381" s="394"/>
      <c r="H381" s="394"/>
      <c r="I381" s="394"/>
      <c r="J381" s="394"/>
      <c r="K381" s="394"/>
      <c r="L381" s="394"/>
      <c r="M381" s="394"/>
      <c r="N381" s="394"/>
      <c r="O381" s="394"/>
      <c r="P381" s="394"/>
      <c r="Q381" s="394"/>
      <c r="R381" s="394"/>
      <c r="S381" s="394"/>
      <c r="T381" s="394"/>
      <c r="U381" s="394"/>
      <c r="V381" s="394"/>
      <c r="W381" s="394"/>
      <c r="X381" s="394"/>
      <c r="Y381" s="394"/>
      <c r="Z381" s="394"/>
      <c r="AA381" s="394"/>
      <c r="AB381" s="394"/>
      <c r="AC381" s="248"/>
      <c r="AD381" s="224"/>
    </row>
    <row r="382" spans="2:30" x14ac:dyDescent="0.25">
      <c r="B382" s="238"/>
      <c r="C382" s="501"/>
      <c r="D382" s="124">
        <v>26</v>
      </c>
      <c r="E382" s="394"/>
      <c r="F382" s="394"/>
      <c r="G382" s="394"/>
      <c r="H382" s="394"/>
      <c r="I382" s="394"/>
      <c r="J382" s="394"/>
      <c r="K382" s="394"/>
      <c r="L382" s="394"/>
      <c r="M382" s="394"/>
      <c r="N382" s="394"/>
      <c r="O382" s="394"/>
      <c r="P382" s="394"/>
      <c r="Q382" s="394"/>
      <c r="R382" s="394"/>
      <c r="S382" s="394"/>
      <c r="T382" s="394"/>
      <c r="U382" s="394"/>
      <c r="V382" s="394"/>
      <c r="W382" s="394"/>
      <c r="X382" s="394"/>
      <c r="Y382" s="394"/>
      <c r="Z382" s="394"/>
      <c r="AA382" s="394"/>
      <c r="AB382" s="394"/>
      <c r="AC382" s="248"/>
      <c r="AD382" s="224"/>
    </row>
    <row r="383" spans="2:30" x14ac:dyDescent="0.25">
      <c r="B383" s="238"/>
      <c r="C383" s="501"/>
      <c r="D383" s="124">
        <v>27</v>
      </c>
      <c r="E383" s="394"/>
      <c r="F383" s="394"/>
      <c r="G383" s="394"/>
      <c r="H383" s="394"/>
      <c r="I383" s="394"/>
      <c r="J383" s="394"/>
      <c r="K383" s="394"/>
      <c r="L383" s="394"/>
      <c r="M383" s="394"/>
      <c r="N383" s="394"/>
      <c r="O383" s="394"/>
      <c r="P383" s="394"/>
      <c r="Q383" s="394"/>
      <c r="R383" s="394"/>
      <c r="S383" s="394"/>
      <c r="T383" s="394"/>
      <c r="U383" s="394"/>
      <c r="V383" s="394"/>
      <c r="W383" s="394"/>
      <c r="X383" s="394"/>
      <c r="Y383" s="394"/>
      <c r="Z383" s="394"/>
      <c r="AA383" s="394"/>
      <c r="AB383" s="394"/>
      <c r="AC383" s="248"/>
      <c r="AD383" s="224"/>
    </row>
    <row r="384" spans="2:30" x14ac:dyDescent="0.25">
      <c r="B384" s="238"/>
      <c r="C384" s="501"/>
      <c r="D384" s="124">
        <v>28</v>
      </c>
      <c r="E384" s="394"/>
      <c r="F384" s="394"/>
      <c r="G384" s="394"/>
      <c r="H384" s="394"/>
      <c r="I384" s="394"/>
      <c r="J384" s="394"/>
      <c r="K384" s="394"/>
      <c r="L384" s="394"/>
      <c r="M384" s="394"/>
      <c r="N384" s="394"/>
      <c r="O384" s="394"/>
      <c r="P384" s="394"/>
      <c r="Q384" s="394"/>
      <c r="R384" s="394"/>
      <c r="S384" s="394"/>
      <c r="T384" s="394"/>
      <c r="U384" s="394"/>
      <c r="V384" s="394"/>
      <c r="W384" s="394"/>
      <c r="X384" s="394"/>
      <c r="Y384" s="394"/>
      <c r="Z384" s="394"/>
      <c r="AA384" s="394"/>
      <c r="AB384" s="394"/>
      <c r="AC384" s="248"/>
      <c r="AD384" s="224"/>
    </row>
    <row r="385" spans="2:30" x14ac:dyDescent="0.25">
      <c r="B385" s="238"/>
      <c r="C385" s="501"/>
      <c r="D385" s="124">
        <v>29</v>
      </c>
      <c r="E385" s="394"/>
      <c r="F385" s="394"/>
      <c r="G385" s="394"/>
      <c r="H385" s="394"/>
      <c r="I385" s="394"/>
      <c r="J385" s="394"/>
      <c r="K385" s="394"/>
      <c r="L385" s="394"/>
      <c r="M385" s="394"/>
      <c r="N385" s="394"/>
      <c r="O385" s="394"/>
      <c r="P385" s="394"/>
      <c r="Q385" s="394"/>
      <c r="R385" s="394"/>
      <c r="S385" s="394"/>
      <c r="T385" s="394"/>
      <c r="U385" s="394"/>
      <c r="V385" s="394"/>
      <c r="W385" s="394"/>
      <c r="X385" s="394"/>
      <c r="Y385" s="394"/>
      <c r="Z385" s="394"/>
      <c r="AA385" s="394"/>
      <c r="AB385" s="394"/>
      <c r="AC385" s="248"/>
      <c r="AD385" s="224"/>
    </row>
    <row r="386" spans="2:30" x14ac:dyDescent="0.25">
      <c r="B386" s="238"/>
      <c r="C386" s="501"/>
      <c r="D386" s="124">
        <v>30</v>
      </c>
      <c r="E386" s="394"/>
      <c r="F386" s="394"/>
      <c r="G386" s="394"/>
      <c r="H386" s="394"/>
      <c r="I386" s="394"/>
      <c r="J386" s="394"/>
      <c r="K386" s="394"/>
      <c r="L386" s="394"/>
      <c r="M386" s="394"/>
      <c r="N386" s="394"/>
      <c r="O386" s="394"/>
      <c r="P386" s="394"/>
      <c r="Q386" s="394"/>
      <c r="R386" s="394"/>
      <c r="S386" s="394"/>
      <c r="T386" s="394"/>
      <c r="U386" s="394"/>
      <c r="V386" s="394"/>
      <c r="W386" s="394"/>
      <c r="X386" s="394"/>
      <c r="Y386" s="394"/>
      <c r="Z386" s="394"/>
      <c r="AA386" s="394"/>
      <c r="AB386" s="394"/>
      <c r="AC386" s="248"/>
      <c r="AD386" s="224"/>
    </row>
    <row r="387" spans="2:30" x14ac:dyDescent="0.25">
      <c r="B387" s="238"/>
      <c r="C387" s="501"/>
      <c r="D387" s="125">
        <v>31</v>
      </c>
      <c r="E387" s="394"/>
      <c r="F387" s="394"/>
      <c r="G387" s="394"/>
      <c r="H387" s="394"/>
      <c r="I387" s="394"/>
      <c r="J387" s="394"/>
      <c r="K387" s="394"/>
      <c r="L387" s="394"/>
      <c r="M387" s="394"/>
      <c r="N387" s="394"/>
      <c r="O387" s="394"/>
      <c r="P387" s="394"/>
      <c r="Q387" s="394"/>
      <c r="R387" s="394"/>
      <c r="S387" s="394"/>
      <c r="T387" s="394"/>
      <c r="U387" s="394"/>
      <c r="V387" s="394"/>
      <c r="W387" s="394"/>
      <c r="X387" s="394"/>
      <c r="Y387" s="394"/>
      <c r="Z387" s="394"/>
      <c r="AA387" s="394"/>
      <c r="AB387" s="394"/>
      <c r="AC387" s="248"/>
      <c r="AD387" s="224"/>
    </row>
    <row r="388" spans="2:30" ht="15" thickBot="1" x14ac:dyDescent="0.3">
      <c r="B388" s="238"/>
      <c r="C388" s="502"/>
      <c r="D388" s="232"/>
      <c r="E388" s="278"/>
      <c r="F388" s="278"/>
      <c r="G388" s="278"/>
      <c r="H388" s="278"/>
      <c r="I388" s="278"/>
      <c r="J388" s="278"/>
      <c r="K388" s="278"/>
      <c r="L388" s="278"/>
      <c r="M388" s="278"/>
      <c r="N388" s="278"/>
      <c r="O388" s="278"/>
      <c r="P388" s="278"/>
      <c r="Q388" s="278"/>
      <c r="R388" s="278"/>
      <c r="S388" s="278"/>
      <c r="T388" s="278"/>
      <c r="U388" s="278"/>
      <c r="V388" s="278"/>
      <c r="W388" s="278"/>
      <c r="X388" s="278"/>
      <c r="Y388" s="278"/>
      <c r="Z388" s="278"/>
      <c r="AA388" s="278"/>
      <c r="AB388" s="279"/>
      <c r="AC388" s="249"/>
      <c r="AD388" s="244"/>
    </row>
    <row r="389" spans="2:30" x14ac:dyDescent="0.25">
      <c r="B389" s="238"/>
      <c r="C389" s="117"/>
      <c r="D389" s="117"/>
      <c r="E389" s="280"/>
      <c r="F389" s="280"/>
      <c r="G389" s="280"/>
      <c r="H389" s="280"/>
      <c r="I389" s="280"/>
      <c r="J389" s="280"/>
      <c r="K389" s="280"/>
      <c r="L389" s="280"/>
      <c r="M389" s="280"/>
      <c r="N389" s="280"/>
      <c r="O389" s="280"/>
      <c r="P389" s="280"/>
      <c r="Q389" s="280"/>
      <c r="R389" s="280"/>
      <c r="S389" s="280"/>
      <c r="T389" s="280"/>
      <c r="U389" s="280"/>
      <c r="V389" s="280"/>
      <c r="W389" s="280"/>
      <c r="X389" s="280"/>
      <c r="Y389" s="280"/>
      <c r="Z389" s="280"/>
      <c r="AA389" s="280"/>
      <c r="AB389" s="280"/>
      <c r="AC389" s="68"/>
      <c r="AD389" s="224"/>
    </row>
    <row r="390" spans="2:30" x14ac:dyDescent="0.25">
      <c r="B390" s="229"/>
      <c r="C390" s="216"/>
      <c r="D390" s="216"/>
      <c r="AD390" s="224"/>
    </row>
    <row r="391" spans="2:30" ht="15" thickBot="1" x14ac:dyDescent="0.3">
      <c r="B391" s="230"/>
      <c r="C391" s="231"/>
      <c r="D391" s="231"/>
      <c r="E391" s="282"/>
      <c r="F391" s="282"/>
      <c r="G391" s="282"/>
      <c r="H391" s="282"/>
      <c r="I391" s="282"/>
      <c r="J391" s="282"/>
      <c r="K391" s="282"/>
      <c r="L391" s="282"/>
      <c r="M391" s="282"/>
      <c r="N391" s="282"/>
      <c r="O391" s="282"/>
      <c r="P391" s="282"/>
      <c r="Q391" s="282"/>
      <c r="R391" s="282"/>
      <c r="S391" s="282"/>
      <c r="T391" s="282"/>
      <c r="U391" s="282"/>
      <c r="V391" s="282"/>
      <c r="W391" s="282"/>
      <c r="X391" s="282"/>
      <c r="Y391" s="282"/>
      <c r="Z391" s="282"/>
      <c r="AA391" s="282"/>
      <c r="AB391" s="282"/>
      <c r="AC391" s="231"/>
      <c r="AD391" s="233"/>
    </row>
  </sheetData>
  <sheetProtection selectLockedCells="1"/>
  <mergeCells count="16">
    <mergeCell ref="B2:AD2"/>
    <mergeCell ref="C357:C388"/>
    <mergeCell ref="C326:C356"/>
    <mergeCell ref="C294:C325"/>
    <mergeCell ref="C263:C293"/>
    <mergeCell ref="C231:C262"/>
    <mergeCell ref="C11:C41"/>
    <mergeCell ref="C43:C72"/>
    <mergeCell ref="F4:N4"/>
    <mergeCell ref="F6:N6"/>
    <mergeCell ref="E8:AB8"/>
    <mergeCell ref="C199:C230"/>
    <mergeCell ref="C168:C198"/>
    <mergeCell ref="C136:C167"/>
    <mergeCell ref="C105:C135"/>
    <mergeCell ref="C73:C104"/>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tabColor rgb="FF0070C0"/>
    <pageSetUpPr fitToPage="1"/>
  </sheetPr>
  <dimension ref="B1:X58"/>
  <sheetViews>
    <sheetView showGridLines="0" topLeftCell="B1" zoomScale="50" zoomScaleNormal="50" zoomScaleSheetLayoutView="100" workbookViewId="0">
      <selection activeCell="C12" sqref="C12"/>
    </sheetView>
  </sheetViews>
  <sheetFormatPr defaultColWidth="9" defaultRowHeight="14.3" x14ac:dyDescent="0.25"/>
  <cols>
    <col min="1" max="1" width="3.42578125" style="26" customWidth="1"/>
    <col min="2" max="2" width="6.28515625" style="26" customWidth="1"/>
    <col min="3" max="3" width="21.140625" style="26" bestFit="1" customWidth="1"/>
    <col min="4" max="4" width="10.140625" style="114" bestFit="1" customWidth="1"/>
    <col min="5" max="5" width="24" style="26" bestFit="1" customWidth="1"/>
    <col min="6" max="6" width="22.140625" style="26" bestFit="1" customWidth="1"/>
    <col min="7" max="7" width="16.85546875" style="26" bestFit="1" customWidth="1"/>
    <col min="8" max="8" width="15.7109375" style="26" bestFit="1" customWidth="1"/>
    <col min="9" max="9" width="14.5703125" style="26" bestFit="1" customWidth="1"/>
    <col min="10" max="10" width="22.5703125" style="26" bestFit="1" customWidth="1"/>
    <col min="11" max="11" width="14.42578125" style="26" bestFit="1" customWidth="1"/>
    <col min="12" max="12" width="17.7109375" style="26" bestFit="1" customWidth="1"/>
    <col min="13" max="13" width="17.140625" style="26" bestFit="1" customWidth="1"/>
    <col min="14" max="14" width="23.5703125" style="26" bestFit="1" customWidth="1"/>
    <col min="15" max="15" width="50.5703125" style="26" bestFit="1" customWidth="1"/>
    <col min="16" max="16" width="25.42578125" customWidth="1"/>
    <col min="17" max="17" width="30" bestFit="1" customWidth="1"/>
    <col min="18" max="18" width="33" style="26" bestFit="1" customWidth="1"/>
    <col min="19" max="19" width="31.7109375" style="26" bestFit="1" customWidth="1"/>
    <col min="20" max="20" width="17.85546875" style="26" bestFit="1" customWidth="1"/>
    <col min="21" max="21" width="28.28515625" style="26" bestFit="1" customWidth="1"/>
    <col min="22" max="22" width="57.7109375" style="26" bestFit="1" customWidth="1"/>
    <col min="23" max="23" width="0.85546875" style="26" customWidth="1"/>
    <col min="24" max="24" width="8" style="26" customWidth="1"/>
    <col min="25" max="16384" width="9" style="26"/>
  </cols>
  <sheetData>
    <row r="1" spans="2:24" ht="15.7" thickBot="1" x14ac:dyDescent="0.3">
      <c r="P1" s="216"/>
      <c r="Q1" s="216"/>
      <c r="W1" s="47"/>
      <c r="X1" s="47"/>
    </row>
    <row r="2" spans="2:24" ht="18.55" x14ac:dyDescent="0.25">
      <c r="B2" s="492" t="s">
        <v>143</v>
      </c>
      <c r="C2" s="493"/>
      <c r="D2" s="493"/>
      <c r="E2" s="493"/>
      <c r="F2" s="493"/>
      <c r="G2" s="493"/>
      <c r="H2" s="493"/>
      <c r="I2" s="493"/>
      <c r="J2" s="493"/>
      <c r="K2" s="493"/>
      <c r="L2" s="493"/>
      <c r="M2" s="493"/>
      <c r="N2" s="493"/>
      <c r="O2" s="493"/>
      <c r="P2" s="493"/>
      <c r="Q2" s="493"/>
      <c r="R2" s="493"/>
      <c r="S2" s="493"/>
      <c r="T2" s="493"/>
      <c r="U2" s="493"/>
      <c r="V2" s="493"/>
      <c r="W2" s="493"/>
      <c r="X2" s="494"/>
    </row>
    <row r="3" spans="2:24" ht="15.7" thickBot="1" x14ac:dyDescent="0.3">
      <c r="B3" s="126"/>
      <c r="C3" s="47"/>
      <c r="D3" s="133"/>
      <c r="E3" s="47"/>
      <c r="F3" s="47"/>
      <c r="G3" s="47"/>
      <c r="H3" s="47"/>
      <c r="I3" s="47"/>
      <c r="J3" s="47"/>
      <c r="K3" s="47"/>
      <c r="L3" s="47"/>
      <c r="M3" s="47"/>
      <c r="N3" s="47"/>
      <c r="O3" s="47"/>
      <c r="P3" s="216"/>
      <c r="Q3" s="216"/>
      <c r="W3" s="47"/>
      <c r="X3" s="134"/>
    </row>
    <row r="4" spans="2:24" ht="15.7" thickBot="1" x14ac:dyDescent="0.3">
      <c r="B4" s="115" t="s">
        <v>144</v>
      </c>
      <c r="C4" s="515" t="s">
        <v>18</v>
      </c>
      <c r="D4" s="515"/>
      <c r="E4" s="482" t="str">
        <f>IF('1_Aspectos_Geográficos'!D4&lt;&gt;0,('1_Aspectos_Geográficos'!D4),"")</f>
        <v/>
      </c>
      <c r="F4" s="483"/>
      <c r="G4" s="483"/>
      <c r="H4" s="483"/>
      <c r="I4" s="483"/>
      <c r="J4" s="484"/>
      <c r="K4" s="13"/>
      <c r="L4" s="515"/>
      <c r="M4" s="515"/>
      <c r="N4" s="245"/>
      <c r="O4" s="47"/>
      <c r="P4" s="216"/>
      <c r="Q4" s="216"/>
      <c r="W4" s="47"/>
      <c r="X4" s="134"/>
    </row>
    <row r="5" spans="2:24" ht="15.7" thickBot="1" x14ac:dyDescent="0.3">
      <c r="B5" s="115"/>
      <c r="C5" s="444"/>
      <c r="D5" s="55"/>
      <c r="E5" s="11"/>
      <c r="F5" s="11"/>
      <c r="G5" s="11"/>
      <c r="H5" s="11"/>
      <c r="I5" s="11"/>
      <c r="J5" s="11"/>
      <c r="K5" s="11"/>
      <c r="L5" s="47"/>
      <c r="M5" s="47"/>
      <c r="N5" s="47"/>
      <c r="O5" s="47"/>
      <c r="P5" s="216"/>
      <c r="Q5" s="216"/>
      <c r="W5" s="47"/>
      <c r="X5" s="134"/>
    </row>
    <row r="6" spans="2:24" ht="15.7" thickBot="1" x14ac:dyDescent="0.3">
      <c r="B6" s="115" t="s">
        <v>145</v>
      </c>
      <c r="C6" s="515" t="s">
        <v>44</v>
      </c>
      <c r="D6" s="515"/>
      <c r="E6" s="482" t="str">
        <f>IF('1_Aspectos_Geográficos'!D6&lt;&gt;0,('1_Aspectos_Geográficos'!D6),"")</f>
        <v/>
      </c>
      <c r="F6" s="483"/>
      <c r="G6" s="483"/>
      <c r="H6" s="483"/>
      <c r="I6" s="483"/>
      <c r="J6" s="484"/>
      <c r="K6" s="13"/>
      <c r="L6" s="515"/>
      <c r="M6" s="515"/>
      <c r="N6" s="235"/>
      <c r="O6" s="47"/>
      <c r="P6" s="216"/>
      <c r="Q6" s="216"/>
      <c r="W6" s="47"/>
      <c r="X6" s="134"/>
    </row>
    <row r="7" spans="2:24" ht="15" x14ac:dyDescent="0.25">
      <c r="B7" s="126"/>
      <c r="C7" s="47"/>
      <c r="D7" s="133"/>
      <c r="E7" s="47"/>
      <c r="F7" s="47"/>
      <c r="G7" s="47"/>
      <c r="H7" s="47"/>
      <c r="I7" s="47"/>
      <c r="J7" s="47"/>
      <c r="K7" s="47"/>
      <c r="L7" s="47"/>
      <c r="M7" s="219"/>
      <c r="N7" s="219"/>
      <c r="O7" s="219"/>
      <c r="P7" s="216"/>
      <c r="Q7" s="216"/>
      <c r="W7" s="47"/>
      <c r="X7" s="134"/>
    </row>
    <row r="8" spans="2:24" ht="15.7" thickBot="1" x14ac:dyDescent="0.3">
      <c r="B8" s="126"/>
      <c r="C8" s="131"/>
      <c r="D8" s="132"/>
      <c r="E8" s="131"/>
      <c r="F8" s="131"/>
      <c r="G8" s="131"/>
      <c r="H8" s="131"/>
      <c r="I8" s="131"/>
      <c r="J8" s="131"/>
      <c r="K8" s="131"/>
      <c r="L8" s="131"/>
      <c r="M8" s="220"/>
      <c r="N8" s="220"/>
      <c r="O8" s="219"/>
      <c r="P8" s="216"/>
      <c r="Q8" s="216"/>
      <c r="W8" s="47"/>
      <c r="X8" s="134"/>
    </row>
    <row r="9" spans="2:24" ht="15" thickBot="1" x14ac:dyDescent="0.3">
      <c r="B9" s="126"/>
      <c r="C9" s="516" t="s">
        <v>143</v>
      </c>
      <c r="D9" s="517"/>
      <c r="E9" s="517"/>
      <c r="F9" s="517"/>
      <c r="G9" s="517"/>
      <c r="H9" s="517"/>
      <c r="I9" s="517"/>
      <c r="J9" s="517"/>
      <c r="K9" s="517"/>
      <c r="L9" s="517"/>
      <c r="M9" s="517"/>
      <c r="N9" s="517"/>
      <c r="O9" s="517"/>
      <c r="P9" s="518" t="s">
        <v>146</v>
      </c>
      <c r="Q9" s="519"/>
      <c r="R9" s="520"/>
      <c r="S9" s="512" t="s">
        <v>147</v>
      </c>
      <c r="T9" s="513"/>
      <c r="U9" s="513"/>
      <c r="V9" s="514"/>
      <c r="W9" s="135"/>
      <c r="X9" s="134"/>
    </row>
    <row r="10" spans="2:24" ht="15" x14ac:dyDescent="0.25">
      <c r="B10" s="126"/>
      <c r="C10" s="446"/>
      <c r="D10" s="447"/>
      <c r="E10" s="447"/>
      <c r="F10" s="447"/>
      <c r="G10" s="447"/>
      <c r="H10" s="447"/>
      <c r="I10" s="447"/>
      <c r="J10" s="136"/>
      <c r="K10" s="446"/>
      <c r="L10" s="447"/>
      <c r="M10" s="447"/>
      <c r="N10" s="447"/>
      <c r="O10" s="136"/>
      <c r="P10" s="252"/>
      <c r="Q10" s="252"/>
      <c r="R10" s="253"/>
      <c r="S10" s="253"/>
      <c r="T10" s="253"/>
      <c r="U10" s="253"/>
      <c r="V10" s="254"/>
      <c r="W10" s="135"/>
      <c r="X10" s="134"/>
    </row>
    <row r="11" spans="2:24" ht="70.599999999999994" customHeight="1" x14ac:dyDescent="0.25">
      <c r="B11" s="137" t="s">
        <v>148</v>
      </c>
      <c r="C11" s="138" t="s">
        <v>149</v>
      </c>
      <c r="D11" s="139" t="s">
        <v>150</v>
      </c>
      <c r="E11" s="139" t="s">
        <v>151</v>
      </c>
      <c r="F11" s="139" t="s">
        <v>152</v>
      </c>
      <c r="G11" s="139" t="s">
        <v>153</v>
      </c>
      <c r="H11" s="139" t="s">
        <v>154</v>
      </c>
      <c r="I11" s="139" t="s">
        <v>155</v>
      </c>
      <c r="J11" s="139" t="s">
        <v>156</v>
      </c>
      <c r="K11" s="139" t="s">
        <v>157</v>
      </c>
      <c r="L11" s="139" t="s">
        <v>158</v>
      </c>
      <c r="M11" s="140" t="s">
        <v>159</v>
      </c>
      <c r="N11" s="140" t="s">
        <v>160</v>
      </c>
      <c r="O11" s="140" t="s">
        <v>161</v>
      </c>
      <c r="P11" s="139" t="s">
        <v>162</v>
      </c>
      <c r="Q11" s="139" t="s">
        <v>163</v>
      </c>
      <c r="R11" s="251" t="s">
        <v>164</v>
      </c>
      <c r="S11" s="255" t="s">
        <v>165</v>
      </c>
      <c r="T11" s="255" t="s">
        <v>166</v>
      </c>
      <c r="U11" s="256" t="s">
        <v>167</v>
      </c>
      <c r="V11" s="255" t="s">
        <v>168</v>
      </c>
      <c r="W11" s="135"/>
      <c r="X11" s="134"/>
    </row>
    <row r="12" spans="2:24" ht="15" x14ac:dyDescent="0.25">
      <c r="B12" s="126"/>
      <c r="C12" s="395"/>
      <c r="D12" s="325"/>
      <c r="E12" s="397"/>
      <c r="F12" s="397"/>
      <c r="G12" s="327"/>
      <c r="H12" s="328"/>
      <c r="I12" s="328"/>
      <c r="J12" s="326"/>
      <c r="K12" s="325"/>
      <c r="L12" s="329"/>
      <c r="M12" s="329"/>
      <c r="N12" s="329"/>
      <c r="O12" s="399"/>
      <c r="P12" s="330"/>
      <c r="Q12" s="331"/>
      <c r="R12" s="399"/>
      <c r="S12" s="330"/>
      <c r="T12" s="332"/>
      <c r="U12" s="441"/>
      <c r="V12" s="399"/>
      <c r="W12" s="135"/>
      <c r="X12" s="134"/>
    </row>
    <row r="13" spans="2:24" ht="15" x14ac:dyDescent="0.25">
      <c r="B13" s="126"/>
      <c r="C13" s="396"/>
      <c r="D13" s="333"/>
      <c r="E13" s="398"/>
      <c r="F13" s="398"/>
      <c r="G13" s="335"/>
      <c r="H13" s="336"/>
      <c r="I13" s="336"/>
      <c r="J13" s="334"/>
      <c r="K13" s="333"/>
      <c r="L13" s="337"/>
      <c r="M13" s="338"/>
      <c r="N13" s="338"/>
      <c r="O13" s="400"/>
      <c r="P13" s="339"/>
      <c r="Q13" s="340"/>
      <c r="R13" s="400"/>
      <c r="S13" s="339"/>
      <c r="T13" s="341"/>
      <c r="U13" s="442"/>
      <c r="V13" s="400"/>
      <c r="W13" s="135"/>
      <c r="X13" s="134"/>
    </row>
    <row r="14" spans="2:24" ht="15" x14ac:dyDescent="0.25">
      <c r="B14" s="126"/>
      <c r="C14" s="395"/>
      <c r="D14" s="325"/>
      <c r="E14" s="397"/>
      <c r="F14" s="397"/>
      <c r="G14" s="327"/>
      <c r="H14" s="328"/>
      <c r="I14" s="328"/>
      <c r="J14" s="326"/>
      <c r="K14" s="325"/>
      <c r="L14" s="329"/>
      <c r="M14" s="329"/>
      <c r="N14" s="329"/>
      <c r="O14" s="399"/>
      <c r="P14" s="330"/>
      <c r="Q14" s="331"/>
      <c r="R14" s="399"/>
      <c r="S14" s="330"/>
      <c r="T14" s="332"/>
      <c r="U14" s="441"/>
      <c r="V14" s="399"/>
      <c r="W14" s="135"/>
      <c r="X14" s="134"/>
    </row>
    <row r="15" spans="2:24" ht="15" x14ac:dyDescent="0.25">
      <c r="B15" s="126"/>
      <c r="C15" s="396"/>
      <c r="D15" s="333"/>
      <c r="E15" s="398"/>
      <c r="F15" s="398"/>
      <c r="G15" s="335"/>
      <c r="H15" s="336"/>
      <c r="I15" s="336"/>
      <c r="J15" s="334"/>
      <c r="K15" s="333"/>
      <c r="L15" s="337"/>
      <c r="M15" s="338"/>
      <c r="N15" s="338"/>
      <c r="O15" s="400"/>
      <c r="P15" s="339"/>
      <c r="Q15" s="340"/>
      <c r="R15" s="400"/>
      <c r="S15" s="339"/>
      <c r="T15" s="341"/>
      <c r="U15" s="442"/>
      <c r="V15" s="400"/>
      <c r="W15" s="135"/>
      <c r="X15" s="134"/>
    </row>
    <row r="16" spans="2:24" ht="15" x14ac:dyDescent="0.25">
      <c r="B16" s="126"/>
      <c r="C16" s="395"/>
      <c r="D16" s="325"/>
      <c r="E16" s="397"/>
      <c r="F16" s="397"/>
      <c r="G16" s="327"/>
      <c r="H16" s="328"/>
      <c r="I16" s="328"/>
      <c r="J16" s="326"/>
      <c r="K16" s="325"/>
      <c r="L16" s="329"/>
      <c r="M16" s="329"/>
      <c r="N16" s="329"/>
      <c r="O16" s="399"/>
      <c r="P16" s="330"/>
      <c r="Q16" s="331"/>
      <c r="R16" s="399"/>
      <c r="S16" s="330"/>
      <c r="T16" s="332"/>
      <c r="U16" s="441"/>
      <c r="V16" s="399"/>
      <c r="W16" s="135"/>
      <c r="X16" s="134"/>
    </row>
    <row r="17" spans="2:24" ht="15" x14ac:dyDescent="0.25">
      <c r="B17" s="126"/>
      <c r="C17" s="396"/>
      <c r="D17" s="333"/>
      <c r="E17" s="398"/>
      <c r="F17" s="398"/>
      <c r="G17" s="335"/>
      <c r="H17" s="336"/>
      <c r="I17" s="336"/>
      <c r="J17" s="334"/>
      <c r="K17" s="333"/>
      <c r="L17" s="337"/>
      <c r="M17" s="338"/>
      <c r="N17" s="338"/>
      <c r="O17" s="400"/>
      <c r="P17" s="339"/>
      <c r="Q17" s="340"/>
      <c r="R17" s="400"/>
      <c r="S17" s="339"/>
      <c r="T17" s="341"/>
      <c r="U17" s="442"/>
      <c r="V17" s="400"/>
      <c r="W17" s="135"/>
      <c r="X17" s="134"/>
    </row>
    <row r="18" spans="2:24" ht="15" x14ac:dyDescent="0.25">
      <c r="B18" s="126"/>
      <c r="C18" s="395"/>
      <c r="D18" s="325"/>
      <c r="E18" s="397"/>
      <c r="F18" s="397"/>
      <c r="G18" s="327"/>
      <c r="H18" s="328"/>
      <c r="I18" s="328"/>
      <c r="J18" s="326"/>
      <c r="K18" s="325"/>
      <c r="L18" s="329"/>
      <c r="M18" s="329"/>
      <c r="N18" s="329"/>
      <c r="O18" s="399"/>
      <c r="P18" s="330"/>
      <c r="Q18" s="331"/>
      <c r="R18" s="399"/>
      <c r="S18" s="330"/>
      <c r="T18" s="332"/>
      <c r="U18" s="441"/>
      <c r="V18" s="399"/>
      <c r="W18" s="135"/>
      <c r="X18" s="134"/>
    </row>
    <row r="19" spans="2:24" ht="15" x14ac:dyDescent="0.25">
      <c r="B19" s="126"/>
      <c r="C19" s="396"/>
      <c r="D19" s="333"/>
      <c r="E19" s="398"/>
      <c r="F19" s="398"/>
      <c r="G19" s="335"/>
      <c r="H19" s="336"/>
      <c r="I19" s="336"/>
      <c r="J19" s="334"/>
      <c r="K19" s="333"/>
      <c r="L19" s="337"/>
      <c r="M19" s="338"/>
      <c r="N19" s="338"/>
      <c r="O19" s="400"/>
      <c r="P19" s="339"/>
      <c r="Q19" s="340"/>
      <c r="R19" s="400"/>
      <c r="S19" s="339"/>
      <c r="T19" s="341"/>
      <c r="U19" s="442"/>
      <c r="V19" s="400"/>
      <c r="W19" s="135"/>
      <c r="X19" s="134"/>
    </row>
    <row r="20" spans="2:24" ht="15" x14ac:dyDescent="0.25">
      <c r="B20" s="126"/>
      <c r="C20" s="395"/>
      <c r="D20" s="325"/>
      <c r="E20" s="397"/>
      <c r="F20" s="397"/>
      <c r="G20" s="327"/>
      <c r="H20" s="328"/>
      <c r="I20" s="328"/>
      <c r="J20" s="326"/>
      <c r="K20" s="325"/>
      <c r="L20" s="329"/>
      <c r="M20" s="329"/>
      <c r="N20" s="329"/>
      <c r="O20" s="399"/>
      <c r="P20" s="330"/>
      <c r="Q20" s="331"/>
      <c r="R20" s="399"/>
      <c r="S20" s="330"/>
      <c r="T20" s="332"/>
      <c r="U20" s="441"/>
      <c r="V20" s="399"/>
      <c r="W20" s="135"/>
      <c r="X20" s="134"/>
    </row>
    <row r="21" spans="2:24" ht="15" x14ac:dyDescent="0.25">
      <c r="B21" s="126"/>
      <c r="C21" s="396"/>
      <c r="D21" s="333"/>
      <c r="E21" s="398"/>
      <c r="F21" s="398"/>
      <c r="G21" s="335"/>
      <c r="H21" s="336"/>
      <c r="I21" s="336"/>
      <c r="J21" s="334"/>
      <c r="K21" s="333"/>
      <c r="L21" s="337"/>
      <c r="M21" s="338"/>
      <c r="N21" s="338"/>
      <c r="O21" s="400"/>
      <c r="P21" s="339"/>
      <c r="Q21" s="340"/>
      <c r="R21" s="400"/>
      <c r="S21" s="339"/>
      <c r="T21" s="341"/>
      <c r="U21" s="442"/>
      <c r="V21" s="400"/>
      <c r="W21" s="135"/>
      <c r="X21" s="134"/>
    </row>
    <row r="22" spans="2:24" ht="15" x14ac:dyDescent="0.25">
      <c r="B22" s="126"/>
      <c r="C22" s="395"/>
      <c r="D22" s="325"/>
      <c r="E22" s="397"/>
      <c r="F22" s="397"/>
      <c r="G22" s="327"/>
      <c r="H22" s="328"/>
      <c r="I22" s="328"/>
      <c r="J22" s="326"/>
      <c r="K22" s="325"/>
      <c r="L22" s="329"/>
      <c r="M22" s="329"/>
      <c r="N22" s="329"/>
      <c r="O22" s="399"/>
      <c r="P22" s="330"/>
      <c r="Q22" s="331"/>
      <c r="R22" s="399"/>
      <c r="S22" s="330"/>
      <c r="T22" s="332"/>
      <c r="U22" s="441"/>
      <c r="V22" s="399"/>
      <c r="W22" s="135"/>
      <c r="X22" s="134"/>
    </row>
    <row r="23" spans="2:24" ht="15" x14ac:dyDescent="0.25">
      <c r="B23" s="126"/>
      <c r="C23" s="396"/>
      <c r="D23" s="333"/>
      <c r="E23" s="398"/>
      <c r="F23" s="398"/>
      <c r="G23" s="335"/>
      <c r="H23" s="336"/>
      <c r="I23" s="336"/>
      <c r="J23" s="334"/>
      <c r="K23" s="333"/>
      <c r="L23" s="337"/>
      <c r="M23" s="338"/>
      <c r="N23" s="338"/>
      <c r="O23" s="400"/>
      <c r="P23" s="339"/>
      <c r="Q23" s="340"/>
      <c r="R23" s="400"/>
      <c r="S23" s="339"/>
      <c r="T23" s="341"/>
      <c r="U23" s="442"/>
      <c r="V23" s="400"/>
      <c r="W23" s="135"/>
      <c r="X23" s="134"/>
    </row>
    <row r="24" spans="2:24" ht="15" x14ac:dyDescent="0.25">
      <c r="B24" s="126"/>
      <c r="C24" s="395"/>
      <c r="D24" s="325"/>
      <c r="E24" s="397"/>
      <c r="F24" s="397"/>
      <c r="G24" s="327"/>
      <c r="H24" s="328"/>
      <c r="I24" s="328"/>
      <c r="J24" s="326"/>
      <c r="K24" s="325"/>
      <c r="L24" s="329"/>
      <c r="M24" s="329"/>
      <c r="N24" s="329"/>
      <c r="O24" s="399"/>
      <c r="P24" s="330"/>
      <c r="Q24" s="331"/>
      <c r="R24" s="399"/>
      <c r="S24" s="330"/>
      <c r="T24" s="332"/>
      <c r="U24" s="441"/>
      <c r="V24" s="399"/>
      <c r="W24" s="135"/>
      <c r="X24" s="134"/>
    </row>
    <row r="25" spans="2:24" x14ac:dyDescent="0.25">
      <c r="B25" s="126"/>
      <c r="C25" s="396"/>
      <c r="D25" s="333"/>
      <c r="E25" s="398"/>
      <c r="F25" s="398"/>
      <c r="G25" s="335"/>
      <c r="H25" s="336"/>
      <c r="I25" s="336"/>
      <c r="J25" s="334"/>
      <c r="K25" s="333"/>
      <c r="L25" s="337"/>
      <c r="M25" s="338"/>
      <c r="N25" s="338"/>
      <c r="O25" s="400"/>
      <c r="P25" s="339"/>
      <c r="Q25" s="340"/>
      <c r="R25" s="400"/>
      <c r="S25" s="339"/>
      <c r="T25" s="341"/>
      <c r="U25" s="442"/>
      <c r="V25" s="400"/>
      <c r="W25" s="135"/>
      <c r="X25" s="134"/>
    </row>
    <row r="26" spans="2:24" x14ac:dyDescent="0.25">
      <c r="B26" s="126"/>
      <c r="C26" s="395"/>
      <c r="D26" s="325"/>
      <c r="E26" s="397"/>
      <c r="F26" s="397"/>
      <c r="G26" s="327"/>
      <c r="H26" s="328"/>
      <c r="I26" s="328"/>
      <c r="J26" s="326"/>
      <c r="K26" s="325"/>
      <c r="L26" s="329"/>
      <c r="M26" s="329"/>
      <c r="N26" s="329"/>
      <c r="O26" s="399"/>
      <c r="P26" s="330"/>
      <c r="Q26" s="331"/>
      <c r="R26" s="399"/>
      <c r="S26" s="330"/>
      <c r="T26" s="332"/>
      <c r="U26" s="441"/>
      <c r="V26" s="399"/>
      <c r="W26" s="135"/>
      <c r="X26" s="134"/>
    </row>
    <row r="27" spans="2:24" x14ac:dyDescent="0.25">
      <c r="B27" s="126"/>
      <c r="C27" s="396"/>
      <c r="D27" s="333"/>
      <c r="E27" s="398"/>
      <c r="F27" s="398"/>
      <c r="G27" s="335"/>
      <c r="H27" s="336"/>
      <c r="I27" s="336"/>
      <c r="J27" s="334"/>
      <c r="K27" s="333"/>
      <c r="L27" s="337"/>
      <c r="M27" s="338"/>
      <c r="N27" s="338"/>
      <c r="O27" s="400"/>
      <c r="P27" s="339"/>
      <c r="Q27" s="340"/>
      <c r="R27" s="400"/>
      <c r="S27" s="339"/>
      <c r="T27" s="341"/>
      <c r="U27" s="442"/>
      <c r="V27" s="400"/>
      <c r="W27" s="135"/>
      <c r="X27" s="134"/>
    </row>
    <row r="28" spans="2:24" x14ac:dyDescent="0.25">
      <c r="B28" s="126"/>
      <c r="C28" s="395"/>
      <c r="D28" s="325"/>
      <c r="E28" s="397"/>
      <c r="F28" s="397"/>
      <c r="G28" s="327"/>
      <c r="H28" s="328"/>
      <c r="I28" s="328"/>
      <c r="J28" s="326"/>
      <c r="K28" s="325"/>
      <c r="L28" s="329"/>
      <c r="M28" s="329"/>
      <c r="N28" s="329"/>
      <c r="O28" s="399"/>
      <c r="P28" s="330"/>
      <c r="Q28" s="331"/>
      <c r="R28" s="399"/>
      <c r="S28" s="330"/>
      <c r="T28" s="332"/>
      <c r="U28" s="441"/>
      <c r="V28" s="399"/>
      <c r="W28" s="135"/>
      <c r="X28" s="134"/>
    </row>
    <row r="29" spans="2:24" x14ac:dyDescent="0.25">
      <c r="B29" s="126"/>
      <c r="C29" s="396"/>
      <c r="D29" s="333"/>
      <c r="E29" s="398"/>
      <c r="F29" s="398"/>
      <c r="G29" s="335"/>
      <c r="H29" s="336"/>
      <c r="I29" s="336"/>
      <c r="J29" s="334"/>
      <c r="K29" s="333"/>
      <c r="L29" s="337"/>
      <c r="M29" s="338"/>
      <c r="N29" s="338"/>
      <c r="O29" s="400"/>
      <c r="P29" s="339"/>
      <c r="Q29" s="340"/>
      <c r="R29" s="400"/>
      <c r="S29" s="339"/>
      <c r="T29" s="341"/>
      <c r="U29" s="442"/>
      <c r="V29" s="400"/>
      <c r="W29" s="135"/>
      <c r="X29" s="134"/>
    </row>
    <row r="30" spans="2:24" x14ac:dyDescent="0.25">
      <c r="B30" s="126"/>
      <c r="C30" s="395"/>
      <c r="D30" s="325"/>
      <c r="E30" s="397"/>
      <c r="F30" s="397"/>
      <c r="G30" s="327"/>
      <c r="H30" s="328"/>
      <c r="I30" s="328"/>
      <c r="J30" s="326"/>
      <c r="K30" s="325"/>
      <c r="L30" s="329"/>
      <c r="M30" s="329"/>
      <c r="N30" s="329"/>
      <c r="O30" s="399"/>
      <c r="P30" s="330"/>
      <c r="Q30" s="331"/>
      <c r="R30" s="399"/>
      <c r="S30" s="330"/>
      <c r="T30" s="332"/>
      <c r="U30" s="441"/>
      <c r="V30" s="399"/>
      <c r="W30" s="135"/>
      <c r="X30" s="134"/>
    </row>
    <row r="31" spans="2:24" x14ac:dyDescent="0.25">
      <c r="B31" s="126"/>
      <c r="C31" s="396"/>
      <c r="D31" s="333"/>
      <c r="E31" s="398"/>
      <c r="F31" s="398"/>
      <c r="G31" s="335"/>
      <c r="H31" s="336"/>
      <c r="I31" s="336"/>
      <c r="J31" s="334"/>
      <c r="K31" s="333"/>
      <c r="L31" s="337"/>
      <c r="M31" s="338"/>
      <c r="N31" s="338"/>
      <c r="O31" s="400"/>
      <c r="P31" s="339"/>
      <c r="Q31" s="340"/>
      <c r="R31" s="400"/>
      <c r="S31" s="339"/>
      <c r="T31" s="341"/>
      <c r="U31" s="442"/>
      <c r="V31" s="400"/>
      <c r="W31" s="135"/>
      <c r="X31" s="134"/>
    </row>
    <row r="32" spans="2:24" x14ac:dyDescent="0.25">
      <c r="B32" s="126"/>
      <c r="C32" s="395"/>
      <c r="D32" s="325"/>
      <c r="E32" s="397"/>
      <c r="F32" s="397"/>
      <c r="G32" s="327"/>
      <c r="H32" s="328"/>
      <c r="I32" s="328"/>
      <c r="J32" s="326"/>
      <c r="K32" s="325"/>
      <c r="L32" s="329"/>
      <c r="M32" s="329"/>
      <c r="N32" s="329"/>
      <c r="O32" s="399"/>
      <c r="P32" s="330"/>
      <c r="Q32" s="331"/>
      <c r="R32" s="399"/>
      <c r="S32" s="330"/>
      <c r="T32" s="332"/>
      <c r="U32" s="441"/>
      <c r="V32" s="399"/>
      <c r="W32" s="135"/>
      <c r="X32" s="134"/>
    </row>
    <row r="33" spans="2:24" x14ac:dyDescent="0.25">
      <c r="B33" s="126"/>
      <c r="C33" s="396"/>
      <c r="D33" s="333"/>
      <c r="E33" s="398"/>
      <c r="F33" s="398"/>
      <c r="G33" s="335"/>
      <c r="H33" s="336"/>
      <c r="I33" s="336"/>
      <c r="J33" s="334"/>
      <c r="K33" s="333"/>
      <c r="L33" s="337"/>
      <c r="M33" s="338"/>
      <c r="N33" s="338"/>
      <c r="O33" s="400"/>
      <c r="P33" s="339"/>
      <c r="Q33" s="340"/>
      <c r="R33" s="400"/>
      <c r="S33" s="339"/>
      <c r="T33" s="341"/>
      <c r="U33" s="442"/>
      <c r="V33" s="400"/>
      <c r="W33" s="135"/>
      <c r="X33" s="134"/>
    </row>
    <row r="34" spans="2:24" x14ac:dyDescent="0.25">
      <c r="B34" s="126"/>
      <c r="C34" s="395"/>
      <c r="D34" s="325"/>
      <c r="E34" s="397"/>
      <c r="F34" s="397"/>
      <c r="G34" s="327"/>
      <c r="H34" s="328"/>
      <c r="I34" s="328"/>
      <c r="J34" s="326"/>
      <c r="K34" s="325"/>
      <c r="L34" s="329"/>
      <c r="M34" s="329"/>
      <c r="N34" s="329"/>
      <c r="O34" s="399"/>
      <c r="P34" s="330"/>
      <c r="Q34" s="331"/>
      <c r="R34" s="399"/>
      <c r="S34" s="330"/>
      <c r="T34" s="332"/>
      <c r="U34" s="441"/>
      <c r="V34" s="399"/>
      <c r="W34" s="135"/>
      <c r="X34" s="134"/>
    </row>
    <row r="35" spans="2:24" x14ac:dyDescent="0.25">
      <c r="B35" s="126"/>
      <c r="C35" s="396"/>
      <c r="D35" s="333"/>
      <c r="E35" s="398"/>
      <c r="F35" s="398"/>
      <c r="G35" s="335"/>
      <c r="H35" s="336"/>
      <c r="I35" s="336"/>
      <c r="J35" s="334"/>
      <c r="K35" s="333"/>
      <c r="L35" s="337"/>
      <c r="M35" s="338"/>
      <c r="N35" s="338"/>
      <c r="O35" s="400"/>
      <c r="P35" s="339"/>
      <c r="Q35" s="340"/>
      <c r="R35" s="400"/>
      <c r="S35" s="339"/>
      <c r="T35" s="341"/>
      <c r="U35" s="442"/>
      <c r="V35" s="400"/>
      <c r="W35" s="135"/>
      <c r="X35" s="134"/>
    </row>
    <row r="36" spans="2:24" x14ac:dyDescent="0.25">
      <c r="B36" s="126"/>
      <c r="C36" s="395"/>
      <c r="D36" s="325"/>
      <c r="E36" s="397"/>
      <c r="F36" s="397"/>
      <c r="G36" s="327"/>
      <c r="H36" s="328"/>
      <c r="I36" s="328"/>
      <c r="J36" s="326"/>
      <c r="K36" s="325"/>
      <c r="L36" s="329"/>
      <c r="M36" s="329"/>
      <c r="N36" s="329"/>
      <c r="O36" s="399"/>
      <c r="P36" s="330"/>
      <c r="Q36" s="331"/>
      <c r="R36" s="399"/>
      <c r="S36" s="330"/>
      <c r="T36" s="332"/>
      <c r="U36" s="441"/>
      <c r="V36" s="399"/>
      <c r="W36" s="135"/>
      <c r="X36" s="134"/>
    </row>
    <row r="37" spans="2:24" x14ac:dyDescent="0.25">
      <c r="B37" s="126"/>
      <c r="C37" s="396"/>
      <c r="D37" s="333"/>
      <c r="E37" s="398"/>
      <c r="F37" s="398"/>
      <c r="G37" s="335"/>
      <c r="H37" s="336"/>
      <c r="I37" s="336"/>
      <c r="J37" s="334"/>
      <c r="K37" s="333"/>
      <c r="L37" s="337"/>
      <c r="M37" s="338"/>
      <c r="N37" s="338"/>
      <c r="O37" s="400"/>
      <c r="P37" s="339"/>
      <c r="Q37" s="340"/>
      <c r="R37" s="400"/>
      <c r="S37" s="339"/>
      <c r="T37" s="341"/>
      <c r="U37" s="442"/>
      <c r="V37" s="400"/>
      <c r="W37" s="135"/>
      <c r="X37" s="134"/>
    </row>
    <row r="38" spans="2:24" x14ac:dyDescent="0.25">
      <c r="B38" s="126"/>
      <c r="C38" s="395"/>
      <c r="D38" s="325"/>
      <c r="E38" s="397"/>
      <c r="F38" s="397"/>
      <c r="G38" s="327"/>
      <c r="H38" s="328"/>
      <c r="I38" s="328"/>
      <c r="J38" s="326"/>
      <c r="K38" s="325"/>
      <c r="L38" s="329"/>
      <c r="M38" s="329"/>
      <c r="N38" s="329"/>
      <c r="O38" s="399"/>
      <c r="P38" s="330"/>
      <c r="Q38" s="331"/>
      <c r="R38" s="399"/>
      <c r="S38" s="330"/>
      <c r="T38" s="332"/>
      <c r="U38" s="441"/>
      <c r="V38" s="399"/>
      <c r="W38" s="135"/>
      <c r="X38" s="134"/>
    </row>
    <row r="39" spans="2:24" x14ac:dyDescent="0.25">
      <c r="B39" s="126"/>
      <c r="C39" s="396"/>
      <c r="D39" s="333"/>
      <c r="E39" s="398"/>
      <c r="F39" s="398"/>
      <c r="G39" s="335"/>
      <c r="H39" s="336"/>
      <c r="I39" s="336"/>
      <c r="J39" s="334"/>
      <c r="K39" s="333"/>
      <c r="L39" s="337"/>
      <c r="M39" s="338"/>
      <c r="N39" s="338"/>
      <c r="O39" s="400"/>
      <c r="P39" s="339"/>
      <c r="Q39" s="340"/>
      <c r="R39" s="400"/>
      <c r="S39" s="339"/>
      <c r="T39" s="341"/>
      <c r="U39" s="442"/>
      <c r="V39" s="400"/>
      <c r="W39" s="135"/>
      <c r="X39" s="134"/>
    </row>
    <row r="40" spans="2:24" x14ac:dyDescent="0.25">
      <c r="B40" s="126"/>
      <c r="C40" s="395"/>
      <c r="D40" s="325"/>
      <c r="E40" s="397"/>
      <c r="F40" s="397"/>
      <c r="G40" s="327"/>
      <c r="H40" s="328"/>
      <c r="I40" s="328"/>
      <c r="J40" s="326"/>
      <c r="K40" s="325"/>
      <c r="L40" s="329"/>
      <c r="M40" s="329"/>
      <c r="N40" s="329"/>
      <c r="O40" s="399"/>
      <c r="P40" s="330"/>
      <c r="Q40" s="331"/>
      <c r="R40" s="399"/>
      <c r="S40" s="330"/>
      <c r="T40" s="332"/>
      <c r="U40" s="441"/>
      <c r="V40" s="399"/>
      <c r="W40" s="135"/>
      <c r="X40" s="134"/>
    </row>
    <row r="41" spans="2:24" x14ac:dyDescent="0.25">
      <c r="B41" s="126"/>
      <c r="C41" s="396"/>
      <c r="D41" s="333"/>
      <c r="E41" s="398"/>
      <c r="F41" s="398"/>
      <c r="G41" s="335"/>
      <c r="H41" s="336"/>
      <c r="I41" s="336"/>
      <c r="J41" s="334"/>
      <c r="K41" s="333"/>
      <c r="L41" s="337"/>
      <c r="M41" s="338"/>
      <c r="N41" s="338"/>
      <c r="O41" s="400"/>
      <c r="P41" s="339"/>
      <c r="Q41" s="340"/>
      <c r="R41" s="400"/>
      <c r="S41" s="339"/>
      <c r="T41" s="341"/>
      <c r="U41" s="442"/>
      <c r="V41" s="400"/>
      <c r="W41" s="135"/>
      <c r="X41" s="134"/>
    </row>
    <row r="42" spans="2:24" x14ac:dyDescent="0.25">
      <c r="B42" s="126"/>
      <c r="C42" s="395"/>
      <c r="D42" s="325"/>
      <c r="E42" s="397"/>
      <c r="F42" s="397"/>
      <c r="G42" s="327"/>
      <c r="H42" s="328"/>
      <c r="I42" s="328"/>
      <c r="J42" s="326"/>
      <c r="K42" s="325"/>
      <c r="L42" s="329"/>
      <c r="M42" s="329"/>
      <c r="N42" s="329"/>
      <c r="O42" s="399"/>
      <c r="P42" s="330"/>
      <c r="Q42" s="331"/>
      <c r="R42" s="399"/>
      <c r="S42" s="330"/>
      <c r="T42" s="332"/>
      <c r="U42" s="441"/>
      <c r="V42" s="399"/>
      <c r="W42" s="135"/>
      <c r="X42" s="134"/>
    </row>
    <row r="43" spans="2:24" x14ac:dyDescent="0.25">
      <c r="B43" s="126"/>
      <c r="C43" s="396"/>
      <c r="D43" s="333"/>
      <c r="E43" s="398"/>
      <c r="F43" s="398"/>
      <c r="G43" s="335"/>
      <c r="H43" s="336"/>
      <c r="I43" s="336"/>
      <c r="J43" s="334"/>
      <c r="K43" s="333"/>
      <c r="L43" s="337"/>
      <c r="M43" s="338"/>
      <c r="N43" s="338"/>
      <c r="O43" s="400"/>
      <c r="P43" s="339"/>
      <c r="Q43" s="340"/>
      <c r="R43" s="400"/>
      <c r="S43" s="339"/>
      <c r="T43" s="341"/>
      <c r="U43" s="442"/>
      <c r="V43" s="400"/>
      <c r="W43" s="135"/>
      <c r="X43" s="134"/>
    </row>
    <row r="44" spans="2:24" x14ac:dyDescent="0.25">
      <c r="B44" s="126"/>
      <c r="C44" s="395"/>
      <c r="D44" s="325"/>
      <c r="E44" s="397"/>
      <c r="F44" s="397"/>
      <c r="G44" s="327"/>
      <c r="H44" s="328"/>
      <c r="I44" s="328"/>
      <c r="J44" s="326"/>
      <c r="K44" s="325"/>
      <c r="L44" s="329"/>
      <c r="M44" s="329"/>
      <c r="N44" s="329"/>
      <c r="O44" s="399"/>
      <c r="P44" s="330"/>
      <c r="Q44" s="331"/>
      <c r="R44" s="399"/>
      <c r="S44" s="330"/>
      <c r="T44" s="332"/>
      <c r="U44" s="441"/>
      <c r="V44" s="399"/>
      <c r="W44" s="135"/>
      <c r="X44" s="134"/>
    </row>
    <row r="45" spans="2:24" x14ac:dyDescent="0.25">
      <c r="B45" s="126"/>
      <c r="C45" s="396"/>
      <c r="D45" s="333"/>
      <c r="E45" s="398"/>
      <c r="F45" s="398"/>
      <c r="G45" s="335"/>
      <c r="H45" s="336"/>
      <c r="I45" s="336"/>
      <c r="J45" s="334"/>
      <c r="K45" s="333"/>
      <c r="L45" s="337"/>
      <c r="M45" s="338"/>
      <c r="N45" s="338"/>
      <c r="O45" s="400"/>
      <c r="P45" s="339"/>
      <c r="Q45" s="340"/>
      <c r="R45" s="400"/>
      <c r="S45" s="339"/>
      <c r="T45" s="341"/>
      <c r="U45" s="442"/>
      <c r="V45" s="400"/>
      <c r="W45" s="135"/>
      <c r="X45" s="134"/>
    </row>
    <row r="46" spans="2:24" x14ac:dyDescent="0.25">
      <c r="B46" s="126"/>
      <c r="C46" s="395"/>
      <c r="D46" s="325"/>
      <c r="E46" s="397"/>
      <c r="F46" s="397"/>
      <c r="G46" s="327"/>
      <c r="H46" s="328"/>
      <c r="I46" s="328"/>
      <c r="J46" s="326"/>
      <c r="K46" s="325"/>
      <c r="L46" s="329"/>
      <c r="M46" s="329"/>
      <c r="N46" s="329"/>
      <c r="O46" s="399"/>
      <c r="P46" s="330"/>
      <c r="Q46" s="331"/>
      <c r="R46" s="399"/>
      <c r="S46" s="330"/>
      <c r="T46" s="332"/>
      <c r="U46" s="441"/>
      <c r="V46" s="399"/>
      <c r="W46" s="135"/>
      <c r="X46" s="134"/>
    </row>
    <row r="47" spans="2:24" x14ac:dyDescent="0.25">
      <c r="B47" s="126"/>
      <c r="C47" s="396"/>
      <c r="D47" s="333"/>
      <c r="E47" s="398"/>
      <c r="F47" s="398"/>
      <c r="G47" s="335"/>
      <c r="H47" s="336"/>
      <c r="I47" s="336"/>
      <c r="J47" s="334"/>
      <c r="K47" s="333"/>
      <c r="L47" s="337"/>
      <c r="M47" s="338"/>
      <c r="N47" s="338"/>
      <c r="O47" s="400"/>
      <c r="P47" s="339"/>
      <c r="Q47" s="340"/>
      <c r="R47" s="400"/>
      <c r="S47" s="339"/>
      <c r="T47" s="341"/>
      <c r="U47" s="442"/>
      <c r="V47" s="400"/>
      <c r="W47" s="135"/>
      <c r="X47" s="134"/>
    </row>
    <row r="48" spans="2:24" x14ac:dyDescent="0.25">
      <c r="B48" s="126"/>
      <c r="C48" s="395"/>
      <c r="D48" s="325"/>
      <c r="E48" s="397"/>
      <c r="F48" s="397"/>
      <c r="G48" s="327"/>
      <c r="H48" s="328"/>
      <c r="I48" s="328"/>
      <c r="J48" s="326"/>
      <c r="K48" s="325"/>
      <c r="L48" s="329"/>
      <c r="M48" s="329"/>
      <c r="N48" s="329"/>
      <c r="O48" s="399"/>
      <c r="P48" s="330"/>
      <c r="Q48" s="331"/>
      <c r="R48" s="399"/>
      <c r="S48" s="330"/>
      <c r="T48" s="332"/>
      <c r="U48" s="441"/>
      <c r="V48" s="399"/>
      <c r="W48" s="135"/>
      <c r="X48" s="134"/>
    </row>
    <row r="49" spans="2:24" x14ac:dyDescent="0.25">
      <c r="B49" s="126"/>
      <c r="C49" s="396"/>
      <c r="D49" s="333"/>
      <c r="E49" s="398"/>
      <c r="F49" s="398"/>
      <c r="G49" s="335"/>
      <c r="H49" s="336"/>
      <c r="I49" s="336"/>
      <c r="J49" s="334"/>
      <c r="K49" s="333"/>
      <c r="L49" s="337"/>
      <c r="M49" s="338"/>
      <c r="N49" s="338"/>
      <c r="O49" s="400"/>
      <c r="P49" s="339"/>
      <c r="Q49" s="340"/>
      <c r="R49" s="400"/>
      <c r="S49" s="339"/>
      <c r="T49" s="341"/>
      <c r="U49" s="442"/>
      <c r="V49" s="400"/>
      <c r="W49" s="135"/>
      <c r="X49" s="134"/>
    </row>
    <row r="50" spans="2:24" x14ac:dyDescent="0.25">
      <c r="B50" s="126"/>
      <c r="C50" s="395"/>
      <c r="D50" s="325"/>
      <c r="E50" s="397"/>
      <c r="F50" s="397"/>
      <c r="G50" s="327"/>
      <c r="H50" s="328"/>
      <c r="I50" s="328"/>
      <c r="J50" s="326"/>
      <c r="K50" s="325"/>
      <c r="L50" s="329"/>
      <c r="M50" s="329"/>
      <c r="N50" s="329"/>
      <c r="O50" s="399"/>
      <c r="P50" s="330"/>
      <c r="Q50" s="331"/>
      <c r="R50" s="399"/>
      <c r="S50" s="330"/>
      <c r="T50" s="332"/>
      <c r="U50" s="441"/>
      <c r="V50" s="399"/>
      <c r="W50" s="135"/>
      <c r="X50" s="134"/>
    </row>
    <row r="51" spans="2:24" x14ac:dyDescent="0.25">
      <c r="B51" s="126"/>
      <c r="C51" s="396"/>
      <c r="D51" s="333"/>
      <c r="E51" s="398"/>
      <c r="F51" s="398"/>
      <c r="G51" s="335"/>
      <c r="H51" s="336"/>
      <c r="I51" s="336"/>
      <c r="J51" s="334"/>
      <c r="K51" s="333"/>
      <c r="L51" s="337"/>
      <c r="M51" s="338"/>
      <c r="N51" s="338"/>
      <c r="O51" s="400"/>
      <c r="P51" s="339"/>
      <c r="Q51" s="340"/>
      <c r="R51" s="400"/>
      <c r="S51" s="339"/>
      <c r="T51" s="341"/>
      <c r="U51" s="442"/>
      <c r="V51" s="400"/>
      <c r="W51" s="135"/>
      <c r="X51" s="134"/>
    </row>
    <row r="52" spans="2:24" x14ac:dyDescent="0.25">
      <c r="B52" s="126"/>
      <c r="C52" s="395"/>
      <c r="D52" s="325"/>
      <c r="E52" s="397"/>
      <c r="F52" s="397"/>
      <c r="G52" s="327"/>
      <c r="H52" s="328"/>
      <c r="I52" s="328"/>
      <c r="J52" s="326"/>
      <c r="K52" s="325"/>
      <c r="L52" s="329"/>
      <c r="M52" s="329"/>
      <c r="N52" s="329"/>
      <c r="O52" s="399"/>
      <c r="P52" s="330"/>
      <c r="Q52" s="331"/>
      <c r="R52" s="399"/>
      <c r="S52" s="330"/>
      <c r="T52" s="332"/>
      <c r="U52" s="441"/>
      <c r="V52" s="399"/>
      <c r="W52" s="135"/>
      <c r="X52" s="134"/>
    </row>
    <row r="53" spans="2:24" x14ac:dyDescent="0.25">
      <c r="B53" s="126"/>
      <c r="C53" s="396"/>
      <c r="D53" s="333"/>
      <c r="E53" s="398"/>
      <c r="F53" s="398"/>
      <c r="G53" s="335"/>
      <c r="H53" s="336"/>
      <c r="I53" s="336"/>
      <c r="J53" s="334"/>
      <c r="K53" s="333"/>
      <c r="L53" s="337"/>
      <c r="M53" s="338"/>
      <c r="N53" s="338"/>
      <c r="O53" s="400"/>
      <c r="P53" s="339"/>
      <c r="Q53" s="340"/>
      <c r="R53" s="400"/>
      <c r="S53" s="339"/>
      <c r="T53" s="341"/>
      <c r="U53" s="442"/>
      <c r="V53" s="400"/>
      <c r="W53" s="135"/>
      <c r="X53" s="134"/>
    </row>
    <row r="54" spans="2:24" x14ac:dyDescent="0.25">
      <c r="B54" s="126"/>
      <c r="C54" s="395"/>
      <c r="D54" s="325"/>
      <c r="E54" s="397"/>
      <c r="F54" s="397"/>
      <c r="G54" s="327"/>
      <c r="H54" s="328"/>
      <c r="I54" s="328"/>
      <c r="J54" s="326"/>
      <c r="K54" s="325"/>
      <c r="L54" s="329"/>
      <c r="M54" s="329"/>
      <c r="N54" s="329"/>
      <c r="O54" s="399"/>
      <c r="P54" s="330"/>
      <c r="Q54" s="331"/>
      <c r="R54" s="399"/>
      <c r="S54" s="330"/>
      <c r="T54" s="332"/>
      <c r="U54" s="441"/>
      <c r="V54" s="399"/>
      <c r="W54" s="135"/>
      <c r="X54" s="134"/>
    </row>
    <row r="55" spans="2:24" x14ac:dyDescent="0.25">
      <c r="B55" s="126"/>
      <c r="C55" s="396"/>
      <c r="D55" s="333"/>
      <c r="E55" s="398"/>
      <c r="F55" s="398"/>
      <c r="G55" s="335"/>
      <c r="H55" s="336"/>
      <c r="I55" s="336"/>
      <c r="J55" s="334"/>
      <c r="K55" s="333"/>
      <c r="L55" s="337"/>
      <c r="M55" s="338"/>
      <c r="N55" s="338"/>
      <c r="O55" s="400"/>
      <c r="P55" s="339"/>
      <c r="Q55" s="340"/>
      <c r="R55" s="400"/>
      <c r="S55" s="339"/>
      <c r="T55" s="341"/>
      <c r="U55" s="442"/>
      <c r="V55" s="400"/>
      <c r="W55" s="135"/>
      <c r="X55" s="134"/>
    </row>
    <row r="56" spans="2:24" x14ac:dyDescent="0.25">
      <c r="B56" s="126"/>
      <c r="C56" s="395"/>
      <c r="D56" s="325"/>
      <c r="E56" s="397"/>
      <c r="F56" s="397"/>
      <c r="G56" s="327"/>
      <c r="H56" s="328"/>
      <c r="I56" s="328"/>
      <c r="J56" s="326"/>
      <c r="K56" s="325"/>
      <c r="L56" s="329"/>
      <c r="M56" s="329"/>
      <c r="N56" s="329"/>
      <c r="O56" s="399"/>
      <c r="P56" s="330"/>
      <c r="Q56" s="331"/>
      <c r="R56" s="399"/>
      <c r="S56" s="330"/>
      <c r="T56" s="332"/>
      <c r="U56" s="441"/>
      <c r="V56" s="399"/>
      <c r="W56" s="135"/>
      <c r="X56" s="134"/>
    </row>
    <row r="57" spans="2:24" x14ac:dyDescent="0.25">
      <c r="B57" s="126"/>
      <c r="C57" s="47"/>
      <c r="D57" s="133"/>
      <c r="E57" s="47"/>
      <c r="F57" s="47"/>
      <c r="G57" s="47"/>
      <c r="H57" s="47"/>
      <c r="I57" s="47"/>
      <c r="J57" s="47"/>
      <c r="K57" s="47"/>
      <c r="L57" s="47"/>
      <c r="M57" s="47"/>
      <c r="N57" s="47"/>
      <c r="O57" s="47"/>
      <c r="P57" s="216"/>
      <c r="Q57" s="216"/>
      <c r="W57" s="47"/>
      <c r="X57" s="134"/>
    </row>
    <row r="58" spans="2:24" ht="15" thickBot="1" x14ac:dyDescent="0.3">
      <c r="B58" s="130"/>
      <c r="C58" s="131"/>
      <c r="D58" s="132"/>
      <c r="E58" s="131"/>
      <c r="F58" s="131"/>
      <c r="G58" s="131"/>
      <c r="H58" s="131"/>
      <c r="I58" s="131"/>
      <c r="J58" s="131"/>
      <c r="K58" s="131"/>
      <c r="L58" s="131"/>
      <c r="M58" s="131"/>
      <c r="N58" s="131"/>
      <c r="O58" s="131"/>
      <c r="P58" s="131"/>
      <c r="Q58" s="131"/>
      <c r="R58" s="131"/>
      <c r="S58" s="131"/>
      <c r="T58" s="131"/>
      <c r="U58" s="131"/>
      <c r="V58" s="131"/>
      <c r="W58" s="131"/>
      <c r="X58" s="141"/>
    </row>
  </sheetData>
  <sheetProtection selectLockedCells="1"/>
  <protectedRanges>
    <protectedRange sqref="D7:D9" name="preencher_1"/>
  </protectedRanges>
  <mergeCells count="10">
    <mergeCell ref="S9:V9"/>
    <mergeCell ref="B2:X2"/>
    <mergeCell ref="C4:D4"/>
    <mergeCell ref="C6:D6"/>
    <mergeCell ref="E4:J4"/>
    <mergeCell ref="E6:J6"/>
    <mergeCell ref="L6:M6"/>
    <mergeCell ref="L4:M4"/>
    <mergeCell ref="C9:O9"/>
    <mergeCell ref="P9:R9"/>
  </mergeCells>
  <dataValidations count="6">
    <dataValidation operator="greaterThan" showInputMessage="1" showErrorMessage="1" sqref="N4" xr:uid="{00000000-0002-0000-0500-000000000000}"/>
    <dataValidation type="list" allowBlank="1" showInputMessage="1" showErrorMessage="1" sqref="D12:D56" xr:uid="{00000000-0002-0000-0500-000001000000}">
      <formula1>"UEE,UFV,UHE,UTE,"</formula1>
    </dataValidation>
    <dataValidation type="whole" operator="greaterThan" allowBlank="1" showInputMessage="1" showErrorMessage="1" sqref="G12:G56" xr:uid="{00000000-0002-0000-0500-000002000000}">
      <formula1>0</formula1>
    </dataValidation>
    <dataValidation type="list" allowBlank="1" showInputMessage="1" showErrorMessage="1" sqref="K12:K56" xr:uid="{00000000-0002-0000-0500-000003000000}">
      <formula1>"Aluguel,PIE,Própria"</formula1>
    </dataValidation>
    <dataValidation type="list" allowBlank="1" showInputMessage="1" showErrorMessage="1" sqref="J12:J56" xr:uid="{00000000-0002-0000-0500-000004000000}">
      <formula1>"Autorizada,Não Autorizada"</formula1>
    </dataValidation>
    <dataValidation type="decimal" allowBlank="1" showInputMessage="1" showErrorMessage="1" sqref="H12:I56" xr:uid="{00000000-0002-0000-0500-000005000000}">
      <formula1>0</formula1>
      <formula2>999999999</formula2>
    </dataValidation>
  </dataValidations>
  <printOptions horizontalCentered="1"/>
  <pageMargins left="0.31496062992125984" right="0.31496062992125984" top="0.39370078740157483" bottom="0.39370078740157483" header="0.31496062992125984" footer="0.31496062992125984"/>
  <pageSetup paperSize="9" scale="5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tabColor rgb="FF0070C0"/>
  </sheetPr>
  <dimension ref="B1:M68"/>
  <sheetViews>
    <sheetView showGridLines="0" topLeftCell="B1" zoomScale="60" zoomScaleNormal="60" zoomScaleSheetLayoutView="100" workbookViewId="0">
      <selection activeCell="D12" sqref="D12"/>
    </sheetView>
  </sheetViews>
  <sheetFormatPr defaultColWidth="9" defaultRowHeight="14.3" x14ac:dyDescent="0.25"/>
  <cols>
    <col min="1" max="1" width="2.28515625" style="25" customWidth="1"/>
    <col min="2" max="2" width="6.140625" style="25" customWidth="1"/>
    <col min="3" max="3" width="9" style="25"/>
    <col min="4" max="4" width="25.28515625" style="25" bestFit="1" customWidth="1"/>
    <col min="5" max="5" width="13.7109375" style="25" bestFit="1" customWidth="1"/>
    <col min="6" max="6" width="26.28515625" style="25" customWidth="1"/>
    <col min="7" max="7" width="19.7109375" style="25" bestFit="1" customWidth="1"/>
    <col min="8" max="8" width="26" style="25" bestFit="1" customWidth="1"/>
    <col min="9" max="9" width="20.85546875" style="25" customWidth="1"/>
    <col min="10" max="10" width="15.42578125" style="25" customWidth="1"/>
    <col min="11" max="11" width="28.42578125" style="25" customWidth="1"/>
    <col min="12" max="12" width="20.28515625" style="25" customWidth="1"/>
    <col min="13" max="13" width="3.42578125" style="218" customWidth="1"/>
    <col min="14" max="36" width="8.85546875" style="25"/>
    <col min="37" max="16384" width="9" style="25"/>
  </cols>
  <sheetData>
    <row r="1" spans="2:13" ht="13.75" customHeight="1" x14ac:dyDescent="0.25"/>
    <row r="2" spans="2:13" ht="23.2" customHeight="1" x14ac:dyDescent="0.25">
      <c r="B2" s="521" t="s">
        <v>169</v>
      </c>
      <c r="C2" s="522"/>
      <c r="D2" s="522"/>
      <c r="E2" s="522"/>
      <c r="F2" s="522"/>
      <c r="G2" s="522"/>
      <c r="H2" s="522"/>
      <c r="I2" s="522"/>
      <c r="J2" s="522"/>
      <c r="K2" s="522"/>
      <c r="L2" s="522"/>
      <c r="M2" s="523"/>
    </row>
    <row r="3" spans="2:13" ht="15.7" thickBot="1" x14ac:dyDescent="0.3">
      <c r="B3" s="64"/>
      <c r="C3" s="218"/>
      <c r="D3" s="218"/>
      <c r="E3" s="218"/>
      <c r="F3" s="218"/>
      <c r="G3" s="218"/>
      <c r="H3" s="218"/>
      <c r="I3" s="218"/>
      <c r="J3" s="218"/>
      <c r="K3" s="218"/>
      <c r="L3" s="218"/>
      <c r="M3" s="65"/>
    </row>
    <row r="4" spans="2:13" ht="15" customHeight="1" thickBot="1" x14ac:dyDescent="0.3">
      <c r="B4" s="115" t="s">
        <v>170</v>
      </c>
      <c r="C4" s="218"/>
      <c r="D4" s="142" t="s">
        <v>18</v>
      </c>
      <c r="E4" s="508" t="str">
        <f>IF('1_Aspectos_Geográficos'!D4&lt;&gt;0,('1_Aspectos_Geográficos'!D4),"")</f>
        <v/>
      </c>
      <c r="F4" s="509"/>
      <c r="G4" s="509"/>
      <c r="H4" s="509"/>
      <c r="I4" s="509"/>
      <c r="J4" s="510"/>
      <c r="K4" s="218"/>
      <c r="L4" s="218"/>
      <c r="M4" s="65"/>
    </row>
    <row r="5" spans="2:13" s="26" customFormat="1" ht="9.8000000000000007" customHeight="1" thickBot="1" x14ac:dyDescent="0.3">
      <c r="B5" s="115"/>
      <c r="C5" s="47"/>
      <c r="D5" s="55"/>
      <c r="E5" s="11"/>
      <c r="F5" s="11"/>
      <c r="G5" s="11"/>
      <c r="H5" s="11"/>
      <c r="I5" s="11"/>
      <c r="J5" s="11"/>
      <c r="K5" s="47"/>
      <c r="L5" s="47"/>
      <c r="M5" s="134"/>
    </row>
    <row r="6" spans="2:13" ht="15.7" thickBot="1" x14ac:dyDescent="0.3">
      <c r="B6" s="115" t="s">
        <v>171</v>
      </c>
      <c r="C6" s="218"/>
      <c r="D6" s="142" t="s">
        <v>44</v>
      </c>
      <c r="E6" s="508" t="str">
        <f>IF('1_Aspectos_Geográficos'!D6&lt;&gt;0,('1_Aspectos_Geográficos'!D6),"")</f>
        <v/>
      </c>
      <c r="F6" s="509"/>
      <c r="G6" s="509"/>
      <c r="H6" s="509"/>
      <c r="I6" s="509"/>
      <c r="J6" s="510"/>
      <c r="K6" s="221"/>
      <c r="L6" s="235"/>
      <c r="M6" s="65"/>
    </row>
    <row r="7" spans="2:13" ht="15" x14ac:dyDescent="0.25">
      <c r="B7" s="64"/>
      <c r="C7" s="143"/>
      <c r="D7" s="218"/>
      <c r="E7" s="218"/>
      <c r="F7" s="218"/>
      <c r="G7" s="218"/>
      <c r="H7" s="218"/>
      <c r="I7" s="218"/>
      <c r="J7" s="218"/>
      <c r="K7" s="218"/>
      <c r="L7" s="218"/>
      <c r="M7" s="65"/>
    </row>
    <row r="8" spans="2:13" ht="15.7" thickBot="1" x14ac:dyDescent="0.3">
      <c r="B8" s="64"/>
      <c r="C8" s="218"/>
      <c r="D8" s="218"/>
      <c r="E8" s="218"/>
      <c r="F8" s="218"/>
      <c r="G8" s="218"/>
      <c r="H8" s="218"/>
      <c r="I8" s="218"/>
      <c r="J8" s="218"/>
      <c r="K8" s="218"/>
      <c r="L8" s="218"/>
      <c r="M8" s="65"/>
    </row>
    <row r="9" spans="2:13" ht="17.149999999999999" customHeight="1" x14ac:dyDescent="0.25">
      <c r="B9" s="64"/>
      <c r="C9" s="516" t="s">
        <v>172</v>
      </c>
      <c r="D9" s="517"/>
      <c r="E9" s="517"/>
      <c r="F9" s="517"/>
      <c r="G9" s="517"/>
      <c r="H9" s="524"/>
      <c r="I9" s="264"/>
      <c r="J9" s="261"/>
      <c r="K9" s="321"/>
      <c r="L9" s="1"/>
      <c r="M9" s="65"/>
    </row>
    <row r="10" spans="2:13" x14ac:dyDescent="0.25">
      <c r="B10" s="64"/>
      <c r="C10" s="527" t="s">
        <v>173</v>
      </c>
      <c r="D10" s="528"/>
      <c r="E10" s="528"/>
      <c r="F10" s="528"/>
      <c r="G10" s="528"/>
      <c r="H10" s="528"/>
      <c r="I10" s="265"/>
      <c r="J10" s="262"/>
      <c r="K10" s="322"/>
      <c r="L10" s="1"/>
      <c r="M10" s="65"/>
    </row>
    <row r="11" spans="2:13" ht="66.150000000000006" customHeight="1" thickBot="1" x14ac:dyDescent="0.3">
      <c r="B11" s="144" t="s">
        <v>174</v>
      </c>
      <c r="C11" s="145"/>
      <c r="D11" s="146" t="s">
        <v>175</v>
      </c>
      <c r="E11" s="146" t="s">
        <v>176</v>
      </c>
      <c r="F11" s="146" t="s">
        <v>177</v>
      </c>
      <c r="G11" s="146" t="s">
        <v>178</v>
      </c>
      <c r="H11" s="268" t="s">
        <v>179</v>
      </c>
      <c r="I11" s="266"/>
      <c r="K11" s="322"/>
      <c r="L11" s="1"/>
      <c r="M11" s="65"/>
    </row>
    <row r="12" spans="2:13" ht="15" customHeight="1" x14ac:dyDescent="0.25">
      <c r="B12" s="64"/>
      <c r="C12" s="147">
        <f>Ano_Ciclo + 1</f>
        <v>2022</v>
      </c>
      <c r="D12" s="401"/>
      <c r="E12" s="401"/>
      <c r="F12" s="401"/>
      <c r="G12" s="401"/>
      <c r="H12" s="342"/>
      <c r="I12" s="267"/>
      <c r="K12" s="322"/>
      <c r="L12" s="323"/>
      <c r="M12" s="65"/>
    </row>
    <row r="13" spans="2:13" ht="15" customHeight="1" x14ac:dyDescent="0.25">
      <c r="B13" s="64"/>
      <c r="C13" s="148">
        <f>C12+1</f>
        <v>2023</v>
      </c>
      <c r="D13" s="402"/>
      <c r="E13" s="402"/>
      <c r="F13" s="402"/>
      <c r="G13" s="402"/>
      <c r="H13" s="343"/>
      <c r="I13" s="267"/>
      <c r="L13" s="263"/>
      <c r="M13" s="65"/>
    </row>
    <row r="14" spans="2:13" ht="15" customHeight="1" x14ac:dyDescent="0.25">
      <c r="B14" s="64"/>
      <c r="C14" s="148">
        <f t="shared" ref="C14:C21" si="0">C13+1</f>
        <v>2024</v>
      </c>
      <c r="D14" s="402"/>
      <c r="E14" s="402"/>
      <c r="F14" s="402"/>
      <c r="G14" s="402"/>
      <c r="H14" s="343"/>
      <c r="I14" s="267"/>
      <c r="L14" s="263"/>
      <c r="M14" s="65"/>
    </row>
    <row r="15" spans="2:13" ht="15" customHeight="1" x14ac:dyDescent="0.25">
      <c r="B15" s="64"/>
      <c r="C15" s="148">
        <f t="shared" si="0"/>
        <v>2025</v>
      </c>
      <c r="D15" s="402"/>
      <c r="E15" s="402"/>
      <c r="F15" s="402"/>
      <c r="G15" s="402"/>
      <c r="H15" s="343"/>
      <c r="I15" s="267"/>
      <c r="L15" s="263"/>
      <c r="M15" s="65"/>
    </row>
    <row r="16" spans="2:13" ht="15" customHeight="1" x14ac:dyDescent="0.25">
      <c r="B16" s="64"/>
      <c r="C16" s="148">
        <f t="shared" si="0"/>
        <v>2026</v>
      </c>
      <c r="D16" s="402"/>
      <c r="E16" s="402"/>
      <c r="F16" s="402"/>
      <c r="G16" s="402"/>
      <c r="H16" s="343"/>
      <c r="I16" s="267"/>
      <c r="L16" s="263"/>
      <c r="M16" s="65"/>
    </row>
    <row r="17" spans="2:13" ht="15" customHeight="1" x14ac:dyDescent="0.25">
      <c r="B17" s="64"/>
      <c r="C17" s="148">
        <f t="shared" si="0"/>
        <v>2027</v>
      </c>
      <c r="D17" s="402"/>
      <c r="E17" s="402"/>
      <c r="F17" s="402"/>
      <c r="G17" s="402"/>
      <c r="H17" s="343"/>
      <c r="I17" s="267"/>
      <c r="L17" s="263"/>
      <c r="M17" s="65"/>
    </row>
    <row r="18" spans="2:13" ht="15" x14ac:dyDescent="0.25">
      <c r="B18" s="64"/>
      <c r="C18" s="148">
        <f t="shared" si="0"/>
        <v>2028</v>
      </c>
      <c r="D18" s="403"/>
      <c r="E18" s="403"/>
      <c r="F18" s="403"/>
      <c r="G18" s="403"/>
      <c r="H18" s="344"/>
      <c r="I18" s="267"/>
      <c r="L18" s="263"/>
      <c r="M18" s="65"/>
    </row>
    <row r="19" spans="2:13" ht="15" x14ac:dyDescent="0.25">
      <c r="B19" s="64"/>
      <c r="C19" s="148">
        <f t="shared" si="0"/>
        <v>2029</v>
      </c>
      <c r="D19" s="403"/>
      <c r="E19" s="403"/>
      <c r="F19" s="403"/>
      <c r="G19" s="403"/>
      <c r="H19" s="344"/>
      <c r="I19" s="267"/>
      <c r="L19" s="263"/>
      <c r="M19" s="65"/>
    </row>
    <row r="20" spans="2:13" ht="15" x14ac:dyDescent="0.25">
      <c r="B20" s="64"/>
      <c r="C20" s="148">
        <f t="shared" si="0"/>
        <v>2030</v>
      </c>
      <c r="D20" s="419"/>
      <c r="E20" s="419"/>
      <c r="F20" s="419"/>
      <c r="G20" s="419"/>
      <c r="H20" s="420"/>
      <c r="I20" s="267"/>
      <c r="L20" s="263"/>
      <c r="M20" s="65"/>
    </row>
    <row r="21" spans="2:13" ht="15.7" thickBot="1" x14ac:dyDescent="0.3">
      <c r="B21" s="64"/>
      <c r="C21" s="148">
        <f t="shared" si="0"/>
        <v>2031</v>
      </c>
      <c r="D21" s="404"/>
      <c r="E21" s="404"/>
      <c r="F21" s="404"/>
      <c r="G21" s="404"/>
      <c r="H21" s="345"/>
      <c r="I21" s="267"/>
      <c r="L21" s="263"/>
      <c r="M21" s="65"/>
    </row>
    <row r="22" spans="2:13" ht="15" x14ac:dyDescent="0.25">
      <c r="B22" s="64"/>
      <c r="C22" s="218"/>
      <c r="D22" s="218"/>
      <c r="E22" s="218"/>
      <c r="F22" s="218"/>
      <c r="G22" s="218"/>
      <c r="H22" s="218"/>
      <c r="I22" s="218"/>
      <c r="J22" s="218"/>
      <c r="K22" s="218"/>
      <c r="L22" s="218"/>
      <c r="M22" s="65"/>
    </row>
    <row r="23" spans="2:13" ht="15.7" thickBot="1" x14ac:dyDescent="0.3">
      <c r="B23" s="64"/>
      <c r="C23" s="218"/>
      <c r="D23" s="218"/>
      <c r="E23" s="218"/>
      <c r="F23" s="218"/>
      <c r="G23" s="218"/>
      <c r="H23" s="218"/>
      <c r="I23" s="218"/>
      <c r="J23" s="218"/>
      <c r="K23" s="218"/>
      <c r="L23" s="218"/>
      <c r="M23" s="65"/>
    </row>
    <row r="24" spans="2:13" ht="17.649999999999999" customHeight="1" x14ac:dyDescent="0.25">
      <c r="B24" s="64"/>
      <c r="C24" s="516" t="s">
        <v>180</v>
      </c>
      <c r="D24" s="517"/>
      <c r="E24" s="517"/>
      <c r="F24" s="517"/>
      <c r="G24" s="517"/>
      <c r="H24" s="517"/>
      <c r="I24" s="517"/>
      <c r="J24" s="517"/>
      <c r="K24" s="517"/>
      <c r="L24" s="524"/>
      <c r="M24" s="65"/>
    </row>
    <row r="25" spans="2:13" x14ac:dyDescent="0.25">
      <c r="B25" s="64"/>
      <c r="C25" s="445"/>
      <c r="D25" s="525" t="s">
        <v>181</v>
      </c>
      <c r="E25" s="526"/>
      <c r="F25" s="526"/>
      <c r="G25" s="526"/>
      <c r="H25" s="529" t="s">
        <v>182</v>
      </c>
      <c r="I25" s="526"/>
      <c r="J25" s="526"/>
      <c r="K25" s="526"/>
      <c r="L25" s="270" t="s">
        <v>183</v>
      </c>
      <c r="M25" s="65"/>
    </row>
    <row r="26" spans="2:13" ht="70.599999999999994" customHeight="1" thickBot="1" x14ac:dyDescent="0.3">
      <c r="B26" s="144" t="s">
        <v>184</v>
      </c>
      <c r="C26" s="149"/>
      <c r="D26" s="150" t="s">
        <v>185</v>
      </c>
      <c r="E26" s="150" t="s">
        <v>186</v>
      </c>
      <c r="F26" s="150" t="s">
        <v>187</v>
      </c>
      <c r="G26" s="151" t="s">
        <v>188</v>
      </c>
      <c r="H26" s="269" t="s">
        <v>189</v>
      </c>
      <c r="I26" s="150" t="s">
        <v>190</v>
      </c>
      <c r="J26" s="151" t="s">
        <v>191</v>
      </c>
      <c r="K26" s="151" t="s">
        <v>192</v>
      </c>
      <c r="L26" s="271" t="s">
        <v>193</v>
      </c>
      <c r="M26" s="65"/>
    </row>
    <row r="27" spans="2:13" x14ac:dyDescent="0.25">
      <c r="B27" s="64"/>
      <c r="C27" s="147">
        <f>Ano_Ciclo + 1</f>
        <v>2022</v>
      </c>
      <c r="D27" s="405"/>
      <c r="E27" s="405"/>
      <c r="F27" s="405"/>
      <c r="G27" s="257"/>
      <c r="H27" s="409"/>
      <c r="I27" s="405"/>
      <c r="J27" s="410"/>
      <c r="K27" s="410"/>
      <c r="L27" s="283"/>
      <c r="M27" s="65"/>
    </row>
    <row r="28" spans="2:13" x14ac:dyDescent="0.25">
      <c r="B28" s="64"/>
      <c r="C28" s="148">
        <f>C27 + 1</f>
        <v>2023</v>
      </c>
      <c r="D28" s="406"/>
      <c r="E28" s="406"/>
      <c r="F28" s="406"/>
      <c r="G28" s="258"/>
      <c r="H28" s="411"/>
      <c r="I28" s="406"/>
      <c r="J28" s="412"/>
      <c r="K28" s="412"/>
      <c r="L28" s="284"/>
      <c r="M28" s="65"/>
    </row>
    <row r="29" spans="2:13" x14ac:dyDescent="0.25">
      <c r="B29" s="64"/>
      <c r="C29" s="148">
        <f t="shared" ref="C29:C36" si="1">C28 + 1</f>
        <v>2024</v>
      </c>
      <c r="D29" s="406"/>
      <c r="E29" s="406"/>
      <c r="F29" s="406"/>
      <c r="G29" s="258"/>
      <c r="H29" s="411"/>
      <c r="I29" s="406"/>
      <c r="J29" s="412"/>
      <c r="K29" s="412"/>
      <c r="L29" s="285"/>
      <c r="M29" s="65"/>
    </row>
    <row r="30" spans="2:13" x14ac:dyDescent="0.25">
      <c r="B30" s="64"/>
      <c r="C30" s="148">
        <f t="shared" si="1"/>
        <v>2025</v>
      </c>
      <c r="D30" s="406"/>
      <c r="E30" s="406"/>
      <c r="F30" s="406"/>
      <c r="G30" s="258"/>
      <c r="H30" s="411"/>
      <c r="I30" s="406"/>
      <c r="J30" s="412"/>
      <c r="K30" s="412"/>
      <c r="L30" s="285"/>
      <c r="M30" s="65"/>
    </row>
    <row r="31" spans="2:13" x14ac:dyDescent="0.25">
      <c r="B31" s="64"/>
      <c r="C31" s="148">
        <f t="shared" si="1"/>
        <v>2026</v>
      </c>
      <c r="D31" s="406"/>
      <c r="E31" s="406"/>
      <c r="F31" s="406"/>
      <c r="G31" s="258"/>
      <c r="H31" s="411"/>
      <c r="I31" s="406"/>
      <c r="J31" s="412"/>
      <c r="K31" s="412"/>
      <c r="L31" s="285"/>
      <c r="M31" s="65"/>
    </row>
    <row r="32" spans="2:13" x14ac:dyDescent="0.25">
      <c r="B32" s="64"/>
      <c r="C32" s="148">
        <f t="shared" si="1"/>
        <v>2027</v>
      </c>
      <c r="D32" s="406"/>
      <c r="E32" s="406"/>
      <c r="F32" s="406"/>
      <c r="G32" s="258"/>
      <c r="H32" s="411"/>
      <c r="I32" s="406"/>
      <c r="J32" s="412"/>
      <c r="K32" s="412"/>
      <c r="L32" s="285"/>
      <c r="M32" s="65"/>
    </row>
    <row r="33" spans="2:13" x14ac:dyDescent="0.25">
      <c r="B33" s="64"/>
      <c r="C33" s="148">
        <f t="shared" si="1"/>
        <v>2028</v>
      </c>
      <c r="D33" s="407"/>
      <c r="E33" s="407"/>
      <c r="F33" s="407"/>
      <c r="G33" s="259"/>
      <c r="H33" s="413"/>
      <c r="I33" s="407"/>
      <c r="J33" s="414"/>
      <c r="K33" s="414"/>
      <c r="L33" s="285"/>
      <c r="M33" s="65"/>
    </row>
    <row r="34" spans="2:13" x14ac:dyDescent="0.25">
      <c r="B34" s="64"/>
      <c r="C34" s="148">
        <f t="shared" si="1"/>
        <v>2029</v>
      </c>
      <c r="D34" s="407"/>
      <c r="E34" s="407"/>
      <c r="F34" s="407"/>
      <c r="G34" s="259"/>
      <c r="H34" s="413"/>
      <c r="I34" s="407"/>
      <c r="J34" s="414"/>
      <c r="K34" s="414"/>
      <c r="L34" s="285"/>
      <c r="M34" s="65"/>
    </row>
    <row r="35" spans="2:13" x14ac:dyDescent="0.25">
      <c r="B35" s="64"/>
      <c r="C35" s="148">
        <f t="shared" si="1"/>
        <v>2030</v>
      </c>
      <c r="D35" s="421"/>
      <c r="E35" s="421"/>
      <c r="F35" s="421"/>
      <c r="G35" s="422"/>
      <c r="H35" s="423"/>
      <c r="I35" s="421"/>
      <c r="J35" s="424"/>
      <c r="K35" s="424"/>
      <c r="L35" s="425"/>
      <c r="M35" s="65"/>
    </row>
    <row r="36" spans="2:13" ht="15" thickBot="1" x14ac:dyDescent="0.3">
      <c r="B36" s="64"/>
      <c r="C36" s="148">
        <f t="shared" si="1"/>
        <v>2031</v>
      </c>
      <c r="D36" s="408"/>
      <c r="E36" s="408"/>
      <c r="F36" s="408"/>
      <c r="G36" s="260"/>
      <c r="H36" s="415"/>
      <c r="I36" s="408"/>
      <c r="J36" s="416"/>
      <c r="K36" s="416"/>
      <c r="L36" s="286"/>
      <c r="M36" s="65"/>
    </row>
    <row r="37" spans="2:13" ht="15" thickBot="1" x14ac:dyDescent="0.3">
      <c r="B37" s="152"/>
      <c r="C37" s="153"/>
      <c r="D37" s="153"/>
      <c r="E37" s="153"/>
      <c r="F37" s="153"/>
      <c r="G37" s="153"/>
      <c r="H37" s="153"/>
      <c r="I37" s="153"/>
      <c r="J37" s="153"/>
      <c r="K37" s="153"/>
      <c r="L37" s="153"/>
      <c r="M37" s="154"/>
    </row>
    <row r="39" spans="2:13" x14ac:dyDescent="0.25">
      <c r="B39" s="155"/>
      <c r="C39" s="155"/>
      <c r="D39" s="155"/>
      <c r="E39" s="155"/>
      <c r="F39" s="155"/>
      <c r="G39" s="155"/>
      <c r="H39" s="155"/>
      <c r="I39" s="155"/>
      <c r="J39" s="155"/>
      <c r="K39" s="155"/>
      <c r="L39" s="155"/>
    </row>
    <row r="40" spans="2:13" x14ac:dyDescent="0.25">
      <c r="B40" s="155"/>
      <c r="C40" s="155"/>
      <c r="D40" s="155"/>
      <c r="E40" s="155"/>
      <c r="F40" s="155"/>
      <c r="G40" s="155"/>
      <c r="H40" s="155"/>
      <c r="I40" s="155"/>
      <c r="J40" s="155"/>
      <c r="K40" s="155"/>
      <c r="L40" s="155"/>
    </row>
    <row r="41" spans="2:13" x14ac:dyDescent="0.25">
      <c r="B41" s="155"/>
      <c r="C41" s="155"/>
      <c r="D41" s="155"/>
      <c r="E41" s="155"/>
      <c r="F41" s="155"/>
      <c r="G41" s="155"/>
      <c r="H41" s="155"/>
      <c r="I41" s="155"/>
      <c r="J41" s="155"/>
      <c r="K41" s="155"/>
      <c r="L41" s="155"/>
    </row>
    <row r="42" spans="2:13" x14ac:dyDescent="0.25">
      <c r="B42" s="155"/>
      <c r="C42" s="155"/>
      <c r="D42" s="155"/>
      <c r="E42" s="155"/>
      <c r="F42" s="155"/>
      <c r="G42" s="155"/>
      <c r="H42" s="155"/>
      <c r="I42" s="155"/>
      <c r="J42" s="155"/>
      <c r="K42" s="155"/>
      <c r="L42" s="155"/>
    </row>
    <row r="43" spans="2:13" x14ac:dyDescent="0.25">
      <c r="B43" s="155"/>
      <c r="C43" s="155"/>
      <c r="D43" s="155"/>
      <c r="E43" s="155"/>
      <c r="F43" s="155"/>
      <c r="G43" s="155"/>
      <c r="H43" s="155"/>
      <c r="I43" s="155"/>
      <c r="J43" s="155"/>
      <c r="K43" s="155"/>
      <c r="L43" s="155"/>
    </row>
    <row r="44" spans="2:13" x14ac:dyDescent="0.25">
      <c r="B44" s="155"/>
      <c r="C44" s="155"/>
      <c r="D44" s="155"/>
      <c r="E44" s="155"/>
      <c r="F44" s="155"/>
      <c r="G44" s="155"/>
      <c r="H44" s="155"/>
      <c r="I44" s="155"/>
      <c r="J44" s="155"/>
      <c r="K44" s="155"/>
      <c r="L44" s="155"/>
    </row>
    <row r="45" spans="2:13" x14ac:dyDescent="0.25">
      <c r="B45" s="155"/>
      <c r="C45" s="155"/>
      <c r="D45" s="155"/>
      <c r="E45" s="155"/>
      <c r="F45" s="155"/>
      <c r="G45" s="155"/>
      <c r="H45" s="155"/>
      <c r="I45" s="155"/>
      <c r="J45" s="155"/>
      <c r="K45" s="155"/>
      <c r="L45" s="155"/>
    </row>
    <row r="46" spans="2:13" x14ac:dyDescent="0.25">
      <c r="B46" s="155"/>
      <c r="C46" s="155"/>
      <c r="D46" s="155"/>
      <c r="E46" s="155"/>
      <c r="F46" s="155"/>
      <c r="G46" s="272"/>
      <c r="H46" s="272"/>
      <c r="I46" s="155"/>
      <c r="J46" s="155"/>
      <c r="K46" s="155"/>
      <c r="L46" s="155"/>
    </row>
    <row r="47" spans="2:13" x14ac:dyDescent="0.25">
      <c r="B47" s="155"/>
      <c r="C47" s="155"/>
      <c r="D47" s="155"/>
      <c r="E47" s="155"/>
      <c r="F47" s="155"/>
      <c r="G47" s="155"/>
      <c r="H47" s="155"/>
      <c r="I47" s="155"/>
      <c r="J47" s="155"/>
      <c r="K47" s="155"/>
      <c r="L47" s="155"/>
    </row>
    <row r="48" spans="2:13" x14ac:dyDescent="0.25">
      <c r="B48" s="155"/>
      <c r="C48" s="155"/>
      <c r="D48" s="155"/>
      <c r="E48" s="217"/>
      <c r="F48" s="155"/>
      <c r="G48" s="155"/>
      <c r="H48" s="155"/>
      <c r="I48" s="155"/>
      <c r="J48" s="155"/>
      <c r="K48" s="155"/>
      <c r="L48" s="155"/>
    </row>
    <row r="49" spans="2:12" x14ac:dyDescent="0.25">
      <c r="B49" s="155"/>
      <c r="C49" s="155"/>
      <c r="D49" s="155"/>
      <c r="E49" s="155"/>
      <c r="F49" s="155"/>
      <c r="G49" s="155"/>
      <c r="H49" s="155"/>
      <c r="I49" s="155"/>
      <c r="J49" s="155"/>
      <c r="K49" s="155"/>
      <c r="L49" s="155"/>
    </row>
    <row r="50" spans="2:12" x14ac:dyDescent="0.25">
      <c r="B50" s="155"/>
      <c r="C50" s="155"/>
      <c r="D50" s="155"/>
      <c r="E50" s="155"/>
      <c r="F50" s="155"/>
      <c r="G50" s="155"/>
      <c r="H50" s="155"/>
      <c r="I50" s="155"/>
      <c r="J50" s="155"/>
      <c r="K50" s="155"/>
      <c r="L50" s="155"/>
    </row>
    <row r="51" spans="2:12" x14ac:dyDescent="0.25">
      <c r="B51" s="155"/>
      <c r="C51" s="155"/>
      <c r="D51" s="155"/>
      <c r="E51" s="155"/>
      <c r="F51" s="155"/>
      <c r="G51" s="155"/>
      <c r="H51" s="155"/>
      <c r="I51" s="155"/>
      <c r="J51" s="155"/>
      <c r="K51" s="155"/>
      <c r="L51" s="155"/>
    </row>
    <row r="52" spans="2:12" x14ac:dyDescent="0.25">
      <c r="B52" s="155"/>
      <c r="C52" s="155"/>
      <c r="D52" s="155"/>
      <c r="E52" s="155"/>
      <c r="F52" s="155"/>
      <c r="G52" s="155"/>
      <c r="H52" s="155"/>
      <c r="I52" s="155"/>
      <c r="J52" s="155"/>
      <c r="K52" s="155"/>
      <c r="L52" s="155"/>
    </row>
    <row r="53" spans="2:12" x14ac:dyDescent="0.25">
      <c r="B53" s="155"/>
      <c r="C53" s="155"/>
      <c r="D53" s="155"/>
      <c r="E53" s="155"/>
      <c r="F53" s="155"/>
      <c r="G53" s="155"/>
      <c r="H53" s="155"/>
      <c r="I53" s="155"/>
      <c r="J53" s="155"/>
      <c r="K53" s="155"/>
      <c r="L53" s="155"/>
    </row>
    <row r="54" spans="2:12" x14ac:dyDescent="0.25">
      <c r="B54" s="155"/>
      <c r="C54" s="155"/>
      <c r="D54" s="155"/>
      <c r="E54" s="155"/>
      <c r="F54" s="155"/>
      <c r="G54" s="155"/>
      <c r="H54" s="155"/>
      <c r="I54" s="155"/>
      <c r="J54" s="155"/>
      <c r="K54" s="155"/>
      <c r="L54" s="155"/>
    </row>
    <row r="55" spans="2:12" x14ac:dyDescent="0.25">
      <c r="B55" s="155"/>
      <c r="C55" s="155"/>
      <c r="D55" s="155"/>
      <c r="E55" s="155"/>
      <c r="F55" s="155"/>
      <c r="G55" s="155"/>
      <c r="H55" s="155"/>
      <c r="I55" s="155"/>
      <c r="J55" s="155"/>
      <c r="K55" s="155"/>
      <c r="L55" s="155"/>
    </row>
    <row r="56" spans="2:12" x14ac:dyDescent="0.25">
      <c r="B56" s="155"/>
      <c r="C56" s="155"/>
      <c r="D56" s="155"/>
      <c r="E56" s="155"/>
      <c r="F56" s="155"/>
      <c r="G56" s="155"/>
      <c r="H56" s="155"/>
      <c r="I56" s="155"/>
      <c r="J56" s="155"/>
      <c r="K56" s="155"/>
      <c r="L56" s="155"/>
    </row>
    <row r="57" spans="2:12" x14ac:dyDescent="0.25">
      <c r="B57" s="155"/>
      <c r="C57" s="155"/>
      <c r="D57" s="155"/>
      <c r="E57" s="155"/>
      <c r="F57" s="155"/>
      <c r="G57" s="155"/>
      <c r="H57" s="155"/>
      <c r="I57" s="155"/>
      <c r="J57" s="155"/>
      <c r="K57" s="155"/>
      <c r="L57" s="155"/>
    </row>
    <row r="58" spans="2:12" x14ac:dyDescent="0.25">
      <c r="B58" s="155"/>
      <c r="C58" s="155"/>
      <c r="D58" s="155"/>
      <c r="E58" s="155"/>
      <c r="F58" s="155"/>
      <c r="G58" s="155"/>
      <c r="H58" s="155"/>
      <c r="I58" s="155"/>
      <c r="J58" s="155"/>
      <c r="K58" s="155"/>
      <c r="L58" s="155"/>
    </row>
    <row r="59" spans="2:12" x14ac:dyDescent="0.25">
      <c r="B59" s="155"/>
      <c r="C59" s="155"/>
      <c r="D59" s="155"/>
      <c r="E59" s="155"/>
      <c r="F59" s="155"/>
      <c r="G59" s="155"/>
      <c r="H59" s="155"/>
      <c r="I59" s="155"/>
      <c r="J59" s="155"/>
      <c r="K59" s="155"/>
      <c r="L59" s="155"/>
    </row>
    <row r="60" spans="2:12" x14ac:dyDescent="0.25">
      <c r="B60" s="155"/>
      <c r="C60" s="155"/>
      <c r="D60" s="155"/>
      <c r="E60" s="155"/>
      <c r="F60" s="155"/>
      <c r="G60" s="155"/>
      <c r="H60" s="155"/>
      <c r="I60" s="155"/>
      <c r="J60" s="155"/>
      <c r="K60" s="155"/>
      <c r="L60" s="155"/>
    </row>
    <row r="61" spans="2:12" x14ac:dyDescent="0.25">
      <c r="B61" s="155"/>
      <c r="C61" s="155"/>
      <c r="D61" s="155"/>
      <c r="E61" s="155"/>
      <c r="F61" s="155"/>
      <c r="G61" s="155"/>
      <c r="H61" s="155"/>
      <c r="I61" s="155"/>
      <c r="J61" s="155"/>
      <c r="K61" s="155"/>
      <c r="L61" s="155"/>
    </row>
    <row r="62" spans="2:12" x14ac:dyDescent="0.25">
      <c r="B62" s="155"/>
      <c r="C62" s="155"/>
      <c r="D62" s="155"/>
      <c r="E62" s="155"/>
      <c r="F62" s="155"/>
      <c r="G62" s="155"/>
      <c r="H62" s="155"/>
      <c r="I62" s="155"/>
      <c r="J62" s="155"/>
      <c r="K62" s="155"/>
      <c r="L62" s="155"/>
    </row>
    <row r="63" spans="2:12" x14ac:dyDescent="0.25">
      <c r="B63" s="155"/>
      <c r="C63" s="155"/>
      <c r="D63" s="155"/>
      <c r="E63" s="155"/>
      <c r="F63" s="155"/>
      <c r="G63" s="155"/>
      <c r="H63" s="155"/>
      <c r="I63" s="155"/>
      <c r="J63" s="155"/>
      <c r="K63" s="155"/>
      <c r="L63" s="155"/>
    </row>
    <row r="64" spans="2:12" x14ac:dyDescent="0.25">
      <c r="B64" s="155"/>
      <c r="C64" s="155"/>
      <c r="D64" s="155"/>
      <c r="E64" s="155"/>
      <c r="F64" s="155"/>
      <c r="G64" s="155"/>
      <c r="H64" s="155"/>
      <c r="I64" s="155"/>
      <c r="J64" s="155"/>
      <c r="K64" s="155"/>
      <c r="L64" s="155"/>
    </row>
    <row r="65" spans="2:12" x14ac:dyDescent="0.25">
      <c r="B65" s="155"/>
      <c r="C65" s="155"/>
      <c r="D65" s="155"/>
      <c r="E65" s="155"/>
      <c r="F65" s="155"/>
      <c r="G65" s="155"/>
      <c r="H65" s="155"/>
      <c r="I65" s="155"/>
      <c r="J65" s="155"/>
      <c r="K65" s="155"/>
      <c r="L65" s="155"/>
    </row>
    <row r="66" spans="2:12" x14ac:dyDescent="0.25">
      <c r="B66" s="155"/>
      <c r="C66" s="155"/>
      <c r="D66" s="155"/>
      <c r="E66" s="155"/>
      <c r="F66" s="155"/>
      <c r="G66" s="155"/>
      <c r="H66" s="155"/>
      <c r="I66" s="155"/>
      <c r="J66" s="155"/>
      <c r="K66" s="155"/>
      <c r="L66" s="155"/>
    </row>
    <row r="67" spans="2:12" x14ac:dyDescent="0.25">
      <c r="B67" s="155"/>
      <c r="C67" s="155"/>
      <c r="D67" s="155"/>
      <c r="E67" s="155"/>
      <c r="F67" s="155"/>
      <c r="G67" s="155"/>
      <c r="H67" s="155"/>
      <c r="I67" s="155"/>
      <c r="J67" s="155"/>
      <c r="K67" s="155"/>
      <c r="L67" s="155"/>
    </row>
    <row r="68" spans="2:12" x14ac:dyDescent="0.25">
      <c r="B68" s="155"/>
      <c r="C68" s="155"/>
      <c r="D68" s="155"/>
      <c r="E68" s="155"/>
      <c r="F68" s="155"/>
      <c r="G68" s="155"/>
      <c r="H68" s="155"/>
      <c r="I68" s="155"/>
      <c r="J68" s="155"/>
      <c r="K68" s="155"/>
      <c r="L68" s="155"/>
    </row>
  </sheetData>
  <sheetProtection selectLockedCells="1"/>
  <mergeCells count="8">
    <mergeCell ref="B2:M2"/>
    <mergeCell ref="C24:L24"/>
    <mergeCell ref="D25:G25"/>
    <mergeCell ref="C9:H9"/>
    <mergeCell ref="C10:H10"/>
    <mergeCell ref="H25:K25"/>
    <mergeCell ref="E4:J4"/>
    <mergeCell ref="E6:J6"/>
  </mergeCells>
  <conditionalFormatting sqref="I12:I21 L12:L21">
    <cfRule type="cellIs" dxfId="0" priority="4" stopIfTrue="1" operator="lessThan">
      <formula>0</formula>
    </cfRule>
  </conditionalFormatting>
  <pageMargins left="0.31496062992125984" right="0.31496062992125984" top="0.39370078740157483" bottom="0.39370078740157483" header="0.31496062992125984" footer="0.31496062992125984"/>
  <pageSetup paperSize="9" scale="5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0">
    <tabColor theme="7" tint="0.39997558519241921"/>
  </sheetPr>
  <dimension ref="A1:Z37"/>
  <sheetViews>
    <sheetView topLeftCell="B1" zoomScale="80" zoomScaleNormal="80" zoomScaleSheetLayoutView="100" workbookViewId="0">
      <selection activeCell="D10" sqref="D10:K16"/>
    </sheetView>
  </sheetViews>
  <sheetFormatPr defaultColWidth="9.140625" defaultRowHeight="14.3" x14ac:dyDescent="0.25"/>
  <cols>
    <col min="1" max="1" width="2.42578125" style="180" customWidth="1"/>
    <col min="2" max="2" width="6.28515625" style="180" customWidth="1"/>
    <col min="3" max="3" width="28.5703125" style="180" customWidth="1"/>
    <col min="4" max="6" width="12.42578125" style="180" customWidth="1"/>
    <col min="7" max="7" width="15.42578125" style="180" customWidth="1"/>
    <col min="8" max="8" width="6.140625" style="180" customWidth="1"/>
    <col min="9" max="9" width="6.42578125" style="180" customWidth="1"/>
    <col min="10" max="10" width="28.5703125" style="180" customWidth="1"/>
    <col min="11" max="11" width="14.28515625" style="180" customWidth="1"/>
    <col min="12" max="12" width="1" style="180" customWidth="1"/>
    <col min="13" max="16384" width="9.140625" style="180"/>
  </cols>
  <sheetData>
    <row r="1" spans="1:26" ht="12.15" customHeight="1" thickBot="1" x14ac:dyDescent="0.3">
      <c r="A1" s="2"/>
      <c r="B1" s="2"/>
      <c r="C1" s="2"/>
      <c r="D1" s="2"/>
      <c r="E1" s="2"/>
      <c r="F1" s="2"/>
      <c r="G1" s="2"/>
      <c r="H1" s="2"/>
      <c r="I1" s="2"/>
      <c r="J1" s="2"/>
      <c r="K1" s="6"/>
      <c r="L1" s="6"/>
      <c r="M1" s="6"/>
      <c r="N1" s="6"/>
      <c r="O1" s="2"/>
      <c r="P1" s="2"/>
      <c r="R1" s="30"/>
      <c r="S1" s="30"/>
      <c r="T1" s="181"/>
      <c r="U1" s="181"/>
      <c r="V1" s="181"/>
      <c r="W1" s="181"/>
      <c r="X1" s="181"/>
      <c r="Y1" s="181"/>
      <c r="Z1" s="181"/>
    </row>
    <row r="2" spans="1:26" ht="23.9" customHeight="1" x14ac:dyDescent="0.3">
      <c r="A2" s="2"/>
      <c r="B2" s="541" t="s">
        <v>194</v>
      </c>
      <c r="C2" s="542"/>
      <c r="D2" s="542"/>
      <c r="E2" s="542"/>
      <c r="F2" s="542"/>
      <c r="G2" s="542"/>
      <c r="H2" s="542"/>
      <c r="I2" s="542"/>
      <c r="J2" s="542"/>
      <c r="K2" s="542"/>
      <c r="L2" s="542"/>
      <c r="M2" s="543"/>
      <c r="N2" s="31"/>
      <c r="O2" s="2"/>
      <c r="P2" s="2"/>
      <c r="R2" s="32"/>
      <c r="S2" s="32"/>
      <c r="T2" s="181"/>
      <c r="U2" s="181"/>
      <c r="V2" s="181"/>
      <c r="W2" s="181"/>
      <c r="X2" s="181"/>
      <c r="Y2" s="181"/>
      <c r="Z2" s="181"/>
    </row>
    <row r="3" spans="1:26" ht="15.7" thickBot="1" x14ac:dyDescent="0.3">
      <c r="A3" s="2"/>
      <c r="B3" s="3"/>
      <c r="C3" s="5"/>
      <c r="D3" s="5"/>
      <c r="E3" s="5"/>
      <c r="F3" s="5"/>
      <c r="G3" s="5"/>
      <c r="H3" s="5"/>
      <c r="I3" s="5"/>
      <c r="J3" s="5"/>
      <c r="K3" s="5"/>
      <c r="L3" s="5"/>
      <c r="M3" s="7"/>
      <c r="N3" s="5"/>
      <c r="O3" s="2"/>
      <c r="P3" s="2"/>
      <c r="R3" s="32"/>
      <c r="S3" s="32"/>
      <c r="T3" s="181"/>
      <c r="U3" s="181"/>
      <c r="V3" s="181"/>
      <c r="W3" s="181"/>
      <c r="X3" s="181"/>
      <c r="Y3" s="181"/>
      <c r="Z3" s="181"/>
    </row>
    <row r="4" spans="1:26" ht="15.7" thickBot="1" x14ac:dyDescent="0.3">
      <c r="B4" s="46" t="s">
        <v>195</v>
      </c>
      <c r="C4" s="4" t="s">
        <v>18</v>
      </c>
      <c r="D4" s="508" t="str">
        <f>IF('1_Aspectos_Geográficos'!D4&lt;&gt;0,('1_Aspectos_Geográficos'!D4),"")</f>
        <v/>
      </c>
      <c r="E4" s="509"/>
      <c r="F4" s="509"/>
      <c r="G4" s="510"/>
      <c r="H4" s="33"/>
      <c r="I4" s="23"/>
      <c r="J4" s="45"/>
      <c r="K4" s="234"/>
      <c r="L4" s="34"/>
      <c r="M4" s="182"/>
      <c r="R4" s="32"/>
      <c r="S4" s="32"/>
      <c r="T4" s="181"/>
      <c r="U4" s="181"/>
      <c r="V4" s="181"/>
      <c r="W4" s="181"/>
      <c r="X4" s="181"/>
      <c r="Y4" s="181"/>
      <c r="Z4" s="181"/>
    </row>
    <row r="5" spans="1:26" ht="15.7" thickBot="1" x14ac:dyDescent="0.3">
      <c r="B5" s="46"/>
      <c r="C5" s="35"/>
      <c r="D5" s="36"/>
      <c r="E5" s="36"/>
      <c r="F5" s="36"/>
      <c r="G5" s="4"/>
      <c r="H5" s="4"/>
      <c r="I5" s="23"/>
      <c r="J5" s="183"/>
      <c r="K5" s="45"/>
      <c r="L5" s="37"/>
      <c r="M5" s="182"/>
      <c r="R5" s="32"/>
      <c r="S5" s="32"/>
      <c r="T5" s="181"/>
      <c r="U5" s="181"/>
      <c r="V5" s="181"/>
      <c r="W5" s="181"/>
      <c r="X5" s="181"/>
      <c r="Y5" s="181"/>
      <c r="Z5" s="181"/>
    </row>
    <row r="6" spans="1:26" ht="15.7" thickBot="1" x14ac:dyDescent="0.3">
      <c r="B6" s="46" t="s">
        <v>196</v>
      </c>
      <c r="C6" s="4" t="s">
        <v>44</v>
      </c>
      <c r="D6" s="508" t="str">
        <f>IF('1_Aspectos_Geográficos'!D6&lt;&gt;0,('1_Aspectos_Geográficos'!D6),"")</f>
        <v/>
      </c>
      <c r="E6" s="509"/>
      <c r="F6" s="509"/>
      <c r="G6" s="510"/>
      <c r="H6" s="33"/>
      <c r="I6" s="23"/>
      <c r="J6" s="45"/>
      <c r="K6" s="235"/>
      <c r="L6" s="38"/>
      <c r="M6" s="182"/>
      <c r="R6" s="32"/>
      <c r="S6" s="32"/>
      <c r="T6" s="181"/>
      <c r="U6" s="181"/>
      <c r="V6" s="181"/>
      <c r="W6" s="181"/>
      <c r="X6" s="181"/>
      <c r="Y6" s="181"/>
      <c r="Z6" s="181"/>
    </row>
    <row r="7" spans="1:26" ht="15.7" thickBot="1" x14ac:dyDescent="0.3">
      <c r="B7" s="46"/>
      <c r="C7" s="4"/>
      <c r="D7" s="33"/>
      <c r="E7" s="33"/>
      <c r="F7" s="33"/>
      <c r="G7" s="33"/>
      <c r="H7" s="33"/>
      <c r="I7" s="23"/>
      <c r="J7" s="45"/>
      <c r="K7" s="38"/>
      <c r="L7" s="38"/>
      <c r="M7" s="182"/>
      <c r="R7" s="32"/>
      <c r="S7" s="32"/>
      <c r="T7" s="181"/>
      <c r="U7" s="181"/>
      <c r="V7" s="181"/>
      <c r="W7" s="181"/>
      <c r="X7" s="181"/>
      <c r="Y7" s="181"/>
      <c r="Z7" s="181"/>
    </row>
    <row r="8" spans="1:26" ht="14.3" customHeight="1" thickBot="1" x14ac:dyDescent="0.3">
      <c r="B8" s="46"/>
      <c r="C8" s="37"/>
      <c r="D8" s="544"/>
      <c r="E8" s="545"/>
      <c r="F8" s="545"/>
      <c r="G8" s="545"/>
      <c r="H8" s="545"/>
      <c r="I8" s="545"/>
      <c r="J8" s="545"/>
      <c r="K8" s="546"/>
      <c r="L8" s="22"/>
      <c r="M8" s="182"/>
      <c r="R8" s="32"/>
      <c r="S8" s="32"/>
      <c r="T8" s="181"/>
      <c r="U8" s="181"/>
      <c r="V8" s="181"/>
      <c r="W8" s="181"/>
      <c r="X8" s="181"/>
      <c r="Y8" s="181"/>
      <c r="Z8" s="181"/>
    </row>
    <row r="9" spans="1:26" ht="9.8000000000000007" customHeight="1" thickBot="1" x14ac:dyDescent="0.3">
      <c r="B9" s="46"/>
      <c r="C9" s="39"/>
      <c r="D9" s="547"/>
      <c r="E9" s="548"/>
      <c r="F9" s="548"/>
      <c r="G9" s="548"/>
      <c r="H9" s="548"/>
      <c r="I9" s="548"/>
      <c r="J9" s="548"/>
      <c r="K9" s="549"/>
      <c r="L9" s="22"/>
      <c r="M9" s="182"/>
      <c r="R9" s="32"/>
      <c r="S9" s="32"/>
      <c r="T9" s="181"/>
      <c r="U9" s="181"/>
      <c r="V9" s="181"/>
      <c r="W9" s="181"/>
      <c r="X9" s="181"/>
      <c r="Y9" s="181"/>
      <c r="Z9" s="181"/>
    </row>
    <row r="10" spans="1:26" x14ac:dyDescent="0.25">
      <c r="B10" s="46" t="s">
        <v>197</v>
      </c>
      <c r="C10" s="550" t="s">
        <v>198</v>
      </c>
      <c r="D10" s="530"/>
      <c r="E10" s="531"/>
      <c r="F10" s="531"/>
      <c r="G10" s="531"/>
      <c r="H10" s="531"/>
      <c r="I10" s="531"/>
      <c r="J10" s="531"/>
      <c r="K10" s="532"/>
      <c r="L10" s="184"/>
      <c r="M10" s="182"/>
      <c r="R10" s="32"/>
      <c r="S10" s="32"/>
      <c r="T10" s="181"/>
      <c r="U10" s="181"/>
      <c r="V10" s="181"/>
      <c r="W10" s="181"/>
      <c r="X10" s="181"/>
      <c r="Y10" s="181"/>
      <c r="Z10" s="181"/>
    </row>
    <row r="11" spans="1:26" x14ac:dyDescent="0.25">
      <c r="B11" s="46"/>
      <c r="C11" s="550"/>
      <c r="D11" s="530"/>
      <c r="E11" s="531"/>
      <c r="F11" s="531"/>
      <c r="G11" s="531"/>
      <c r="H11" s="531"/>
      <c r="I11" s="531"/>
      <c r="J11" s="531"/>
      <c r="K11" s="532"/>
      <c r="L11" s="184"/>
      <c r="M11" s="182"/>
      <c r="R11" s="32"/>
      <c r="S11" s="32"/>
      <c r="T11" s="181"/>
      <c r="U11" s="181"/>
      <c r="V11" s="181"/>
      <c r="W11" s="181"/>
      <c r="X11" s="181"/>
      <c r="Y11" s="181"/>
      <c r="Z11" s="181"/>
    </row>
    <row r="12" spans="1:26" x14ac:dyDescent="0.25">
      <c r="B12" s="46"/>
      <c r="C12" s="550"/>
      <c r="D12" s="530"/>
      <c r="E12" s="531"/>
      <c r="F12" s="531"/>
      <c r="G12" s="531"/>
      <c r="H12" s="531"/>
      <c r="I12" s="531"/>
      <c r="J12" s="531"/>
      <c r="K12" s="532"/>
      <c r="L12" s="184"/>
      <c r="M12" s="182"/>
      <c r="R12" s="32"/>
      <c r="S12" s="32"/>
      <c r="T12" s="181"/>
      <c r="U12" s="181"/>
      <c r="V12" s="181"/>
      <c r="W12" s="181"/>
      <c r="X12" s="181"/>
      <c r="Y12" s="181"/>
      <c r="Z12" s="181"/>
    </row>
    <row r="13" spans="1:26" x14ac:dyDescent="0.25">
      <c r="B13" s="46"/>
      <c r="C13" s="4"/>
      <c r="D13" s="530"/>
      <c r="E13" s="531"/>
      <c r="F13" s="531"/>
      <c r="G13" s="531"/>
      <c r="H13" s="531"/>
      <c r="I13" s="531"/>
      <c r="J13" s="531"/>
      <c r="K13" s="532"/>
      <c r="L13" s="184"/>
      <c r="M13" s="182"/>
    </row>
    <row r="14" spans="1:26" x14ac:dyDescent="0.25">
      <c r="B14" s="185"/>
      <c r="C14" s="186"/>
      <c r="D14" s="530"/>
      <c r="E14" s="531"/>
      <c r="F14" s="531"/>
      <c r="G14" s="531"/>
      <c r="H14" s="531"/>
      <c r="I14" s="531"/>
      <c r="J14" s="531"/>
      <c r="K14" s="532"/>
      <c r="L14" s="184"/>
      <c r="M14" s="182"/>
    </row>
    <row r="15" spans="1:26" x14ac:dyDescent="0.25">
      <c r="B15" s="46"/>
      <c r="C15" s="4"/>
      <c r="D15" s="530"/>
      <c r="E15" s="531"/>
      <c r="F15" s="531"/>
      <c r="G15" s="531"/>
      <c r="H15" s="531"/>
      <c r="I15" s="531"/>
      <c r="J15" s="531"/>
      <c r="K15" s="532"/>
      <c r="L15" s="184"/>
      <c r="M15" s="182"/>
    </row>
    <row r="16" spans="1:26" ht="15" thickBot="1" x14ac:dyDescent="0.3">
      <c r="B16" s="187"/>
      <c r="C16" s="4"/>
      <c r="D16" s="533"/>
      <c r="E16" s="534"/>
      <c r="F16" s="534"/>
      <c r="G16" s="534"/>
      <c r="H16" s="534"/>
      <c r="I16" s="534"/>
      <c r="J16" s="534"/>
      <c r="K16" s="535"/>
      <c r="L16" s="184"/>
      <c r="M16" s="40"/>
      <c r="N16" s="39"/>
    </row>
    <row r="17" spans="2:22" ht="5.2" customHeight="1" thickBot="1" x14ac:dyDescent="0.3">
      <c r="B17" s="188"/>
      <c r="C17" s="41"/>
      <c r="D17" s="41"/>
      <c r="E17" s="41"/>
      <c r="F17" s="41"/>
      <c r="G17" s="41"/>
      <c r="H17" s="41"/>
      <c r="I17" s="41"/>
      <c r="J17" s="41"/>
      <c r="K17" s="41"/>
      <c r="L17" s="41"/>
      <c r="M17" s="182"/>
      <c r="N17" s="186"/>
    </row>
    <row r="18" spans="2:22" x14ac:dyDescent="0.25">
      <c r="B18" s="46" t="s">
        <v>199</v>
      </c>
      <c r="C18" s="4" t="s">
        <v>200</v>
      </c>
      <c r="D18" s="536"/>
      <c r="E18" s="537"/>
      <c r="F18" s="537"/>
      <c r="G18" s="537"/>
      <c r="H18" s="537"/>
      <c r="I18" s="537"/>
      <c r="J18" s="537"/>
      <c r="K18" s="538"/>
      <c r="L18" s="184"/>
      <c r="M18" s="182"/>
    </row>
    <row r="19" spans="2:22" x14ac:dyDescent="0.25">
      <c r="B19" s="46"/>
      <c r="C19" s="189"/>
      <c r="D19" s="530"/>
      <c r="E19" s="531"/>
      <c r="F19" s="531"/>
      <c r="G19" s="531"/>
      <c r="H19" s="531"/>
      <c r="I19" s="531"/>
      <c r="J19" s="531"/>
      <c r="K19" s="532"/>
      <c r="L19" s="184"/>
      <c r="M19" s="182"/>
    </row>
    <row r="20" spans="2:22" x14ac:dyDescent="0.25">
      <c r="B20" s="46"/>
      <c r="C20" s="189"/>
      <c r="D20" s="530"/>
      <c r="E20" s="531"/>
      <c r="F20" s="531"/>
      <c r="G20" s="531"/>
      <c r="H20" s="531"/>
      <c r="I20" s="531"/>
      <c r="J20" s="531"/>
      <c r="K20" s="532"/>
      <c r="L20" s="184"/>
      <c r="M20" s="182"/>
    </row>
    <row r="21" spans="2:22" x14ac:dyDescent="0.25">
      <c r="B21" s="185"/>
      <c r="C21" s="189"/>
      <c r="D21" s="530"/>
      <c r="E21" s="531"/>
      <c r="F21" s="531"/>
      <c r="G21" s="531"/>
      <c r="H21" s="531"/>
      <c r="I21" s="531"/>
      <c r="J21" s="531"/>
      <c r="K21" s="532"/>
      <c r="L21" s="184"/>
      <c r="M21" s="182"/>
    </row>
    <row r="22" spans="2:22" x14ac:dyDescent="0.25">
      <c r="B22" s="46"/>
      <c r="C22" s="189"/>
      <c r="D22" s="530"/>
      <c r="E22" s="531"/>
      <c r="F22" s="531"/>
      <c r="G22" s="531"/>
      <c r="H22" s="531"/>
      <c r="I22" s="531"/>
      <c r="J22" s="531"/>
      <c r="K22" s="532"/>
      <c r="L22" s="184"/>
      <c r="M22" s="182"/>
    </row>
    <row r="23" spans="2:22" x14ac:dyDescent="0.25">
      <c r="B23" s="46"/>
      <c r="C23" s="189"/>
      <c r="D23" s="530"/>
      <c r="E23" s="531"/>
      <c r="F23" s="531"/>
      <c r="G23" s="531"/>
      <c r="H23" s="531"/>
      <c r="I23" s="531"/>
      <c r="J23" s="531"/>
      <c r="K23" s="532"/>
      <c r="L23" s="184"/>
      <c r="M23" s="182"/>
    </row>
    <row r="24" spans="2:22" ht="15" thickBot="1" x14ac:dyDescent="0.3">
      <c r="B24" s="46"/>
      <c r="C24" s="189"/>
      <c r="D24" s="533"/>
      <c r="E24" s="534"/>
      <c r="F24" s="534"/>
      <c r="G24" s="534"/>
      <c r="H24" s="534"/>
      <c r="I24" s="534"/>
      <c r="J24" s="534"/>
      <c r="K24" s="535"/>
      <c r="L24" s="184"/>
      <c r="M24" s="182"/>
    </row>
    <row r="25" spans="2:22" ht="5.2" customHeight="1" thickBot="1" x14ac:dyDescent="0.3">
      <c r="B25" s="46"/>
      <c r="C25" s="189"/>
      <c r="D25" s="186"/>
      <c r="E25" s="186"/>
      <c r="F25" s="186"/>
      <c r="G25" s="189"/>
      <c r="H25" s="189"/>
      <c r="I25" s="190"/>
      <c r="J25" s="191"/>
      <c r="K25" s="191"/>
      <c r="L25" s="191"/>
      <c r="M25" s="182"/>
    </row>
    <row r="26" spans="2:22" x14ac:dyDescent="0.25">
      <c r="B26" s="46" t="s">
        <v>201</v>
      </c>
      <c r="C26" s="539" t="s">
        <v>202</v>
      </c>
      <c r="D26" s="540"/>
      <c r="E26" s="537"/>
      <c r="F26" s="537"/>
      <c r="G26" s="537"/>
      <c r="H26" s="537"/>
      <c r="I26" s="537"/>
      <c r="J26" s="537"/>
      <c r="K26" s="538"/>
      <c r="L26" s="184"/>
      <c r="M26" s="182"/>
    </row>
    <row r="27" spans="2:22" x14ac:dyDescent="0.25">
      <c r="B27" s="46"/>
      <c r="C27" s="539"/>
      <c r="D27" s="530"/>
      <c r="E27" s="531"/>
      <c r="F27" s="531"/>
      <c r="G27" s="531"/>
      <c r="H27" s="531"/>
      <c r="I27" s="531"/>
      <c r="J27" s="531"/>
      <c r="K27" s="532"/>
      <c r="L27" s="184"/>
      <c r="M27" s="182"/>
    </row>
    <row r="28" spans="2:22" x14ac:dyDescent="0.25">
      <c r="B28" s="46"/>
      <c r="C28" s="539"/>
      <c r="D28" s="530"/>
      <c r="E28" s="531"/>
      <c r="F28" s="531"/>
      <c r="G28" s="531"/>
      <c r="H28" s="531"/>
      <c r="I28" s="531"/>
      <c r="J28" s="531"/>
      <c r="K28" s="532"/>
      <c r="L28" s="184"/>
      <c r="M28" s="182"/>
    </row>
    <row r="29" spans="2:22" x14ac:dyDescent="0.25">
      <c r="B29" s="185"/>
      <c r="C29" s="539"/>
      <c r="D29" s="530"/>
      <c r="E29" s="531"/>
      <c r="F29" s="531"/>
      <c r="G29" s="531"/>
      <c r="H29" s="531"/>
      <c r="I29" s="531"/>
      <c r="J29" s="531"/>
      <c r="K29" s="532"/>
      <c r="L29" s="184"/>
      <c r="M29" s="182"/>
    </row>
    <row r="30" spans="2:22" x14ac:dyDescent="0.25">
      <c r="B30" s="46"/>
      <c r="C30" s="539"/>
      <c r="D30" s="530"/>
      <c r="E30" s="531"/>
      <c r="F30" s="531"/>
      <c r="G30" s="531"/>
      <c r="H30" s="531"/>
      <c r="I30" s="531"/>
      <c r="J30" s="531"/>
      <c r="K30" s="532"/>
      <c r="L30" s="184"/>
      <c r="M30" s="182"/>
      <c r="O30" s="186"/>
      <c r="P30" s="186"/>
      <c r="Q30" s="186"/>
      <c r="R30" s="186"/>
      <c r="S30" s="186"/>
      <c r="T30" s="186"/>
      <c r="U30" s="186"/>
      <c r="V30" s="186"/>
    </row>
    <row r="31" spans="2:22" x14ac:dyDescent="0.25">
      <c r="B31" s="46"/>
      <c r="C31" s="539"/>
      <c r="D31" s="530"/>
      <c r="E31" s="531"/>
      <c r="F31" s="531"/>
      <c r="G31" s="531"/>
      <c r="H31" s="531"/>
      <c r="I31" s="531"/>
      <c r="J31" s="531"/>
      <c r="K31" s="532"/>
      <c r="L31" s="184"/>
      <c r="M31" s="182"/>
      <c r="O31" s="186"/>
      <c r="P31" s="186"/>
      <c r="Q31" s="186"/>
      <c r="R31" s="186"/>
      <c r="S31" s="186"/>
      <c r="T31" s="186"/>
      <c r="U31" s="186"/>
      <c r="V31" s="186"/>
    </row>
    <row r="32" spans="2:22" ht="19.25" thickBot="1" x14ac:dyDescent="0.3">
      <c r="B32" s="46"/>
      <c r="C32" s="539"/>
      <c r="D32" s="533"/>
      <c r="E32" s="534"/>
      <c r="F32" s="534"/>
      <c r="G32" s="534"/>
      <c r="H32" s="534"/>
      <c r="I32" s="534"/>
      <c r="J32" s="534"/>
      <c r="K32" s="535"/>
      <c r="L32" s="184"/>
      <c r="M32" s="182"/>
      <c r="O32" s="42"/>
      <c r="P32" s="42"/>
      <c r="Q32" s="42"/>
      <c r="R32" s="42"/>
      <c r="S32" s="42"/>
      <c r="T32" s="42"/>
      <c r="U32" s="42"/>
      <c r="V32" s="186"/>
    </row>
    <row r="33" spans="2:22" ht="13.75" customHeight="1" x14ac:dyDescent="0.25">
      <c r="B33" s="46"/>
      <c r="C33" s="189"/>
      <c r="D33" s="186"/>
      <c r="E33" s="186"/>
      <c r="F33" s="186"/>
      <c r="G33" s="189"/>
      <c r="H33" s="189"/>
      <c r="I33" s="189"/>
      <c r="J33" s="186"/>
      <c r="K33" s="186"/>
      <c r="L33" s="186"/>
      <c r="M33" s="182"/>
      <c r="O33" s="186"/>
      <c r="P33" s="186"/>
      <c r="Q33" s="186"/>
      <c r="R33" s="186"/>
      <c r="S33" s="186"/>
      <c r="T33" s="186"/>
      <c r="U33" s="186"/>
      <c r="V33" s="186"/>
    </row>
    <row r="34" spans="2:22" ht="13.75" customHeight="1" thickBot="1" x14ac:dyDescent="0.3">
      <c r="B34" s="192"/>
      <c r="C34" s="193"/>
      <c r="D34" s="194"/>
      <c r="E34" s="194"/>
      <c r="F34" s="194"/>
      <c r="G34" s="195"/>
      <c r="H34" s="195"/>
      <c r="I34" s="195"/>
      <c r="J34" s="196"/>
      <c r="K34" s="196"/>
      <c r="L34" s="196"/>
      <c r="M34" s="197"/>
    </row>
    <row r="35" spans="2:22" x14ac:dyDescent="0.25">
      <c r="B35" s="198"/>
      <c r="C35" s="199"/>
      <c r="D35" s="200"/>
      <c r="E35" s="200"/>
      <c r="F35" s="200"/>
      <c r="G35" s="201"/>
      <c r="H35" s="201"/>
      <c r="I35" s="201"/>
    </row>
    <row r="36" spans="2:22" x14ac:dyDescent="0.25">
      <c r="B36" s="198"/>
      <c r="C36" s="200"/>
      <c r="D36" s="200"/>
      <c r="E36" s="200"/>
      <c r="F36" s="200"/>
      <c r="G36" s="201"/>
      <c r="H36" s="201"/>
      <c r="I36" s="201"/>
    </row>
    <row r="37" spans="2:22" x14ac:dyDescent="0.25">
      <c r="F37" s="202"/>
    </row>
  </sheetData>
  <sheetProtection selectLockedCells="1"/>
  <protectedRanges>
    <protectedRange sqref="D8:D9" name="preencher_1"/>
  </protectedRanges>
  <mergeCells count="10">
    <mergeCell ref="D10:K16"/>
    <mergeCell ref="D18:K24"/>
    <mergeCell ref="C26:C32"/>
    <mergeCell ref="D26:K32"/>
    <mergeCell ref="B2:M2"/>
    <mergeCell ref="D4:G4"/>
    <mergeCell ref="D6:G6"/>
    <mergeCell ref="D8:K8"/>
    <mergeCell ref="D9:K9"/>
    <mergeCell ref="C10:C12"/>
  </mergeCells>
  <printOptions horizontalCentered="1"/>
  <pageMargins left="0.31496062992125984" right="0.31496062992125984" top="0.39370078740157483" bottom="0.39370078740157483" header="0.31496062992125984" footer="0.31496062992125984"/>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1">
    <tabColor theme="8"/>
  </sheetPr>
  <dimension ref="A1:Q22"/>
  <sheetViews>
    <sheetView topLeftCell="B1" zoomScale="80" zoomScaleNormal="80" zoomScaleSheetLayoutView="100" workbookViewId="0">
      <selection activeCell="D10" sqref="D10:K16"/>
    </sheetView>
  </sheetViews>
  <sheetFormatPr defaultColWidth="9.140625" defaultRowHeight="14.3" x14ac:dyDescent="0.25"/>
  <cols>
    <col min="1" max="1" width="2.42578125" style="168" customWidth="1"/>
    <col min="2" max="2" width="6.28515625" style="168" customWidth="1"/>
    <col min="3" max="3" width="30.140625" style="168" customWidth="1"/>
    <col min="4" max="9" width="9" style="168" customWidth="1"/>
    <col min="10" max="10" width="28.42578125" style="168" customWidth="1"/>
    <col min="11" max="11" width="14.28515625" style="168" customWidth="1"/>
    <col min="12" max="12" width="1" style="168" customWidth="1"/>
    <col min="13" max="16384" width="9.140625" style="168"/>
  </cols>
  <sheetData>
    <row r="1" spans="1:17" ht="15.7" thickBot="1" x14ac:dyDescent="0.3">
      <c r="A1" s="156"/>
      <c r="B1" s="156"/>
      <c r="C1" s="156"/>
      <c r="D1" s="156"/>
      <c r="E1" s="156"/>
      <c r="F1" s="156"/>
      <c r="G1" s="156"/>
      <c r="H1" s="156"/>
      <c r="I1" s="156"/>
      <c r="J1" s="156"/>
      <c r="K1" s="157"/>
      <c r="L1" s="157"/>
      <c r="M1" s="157"/>
      <c r="N1" s="157"/>
      <c r="O1" s="156"/>
      <c r="P1" s="156"/>
      <c r="Q1" s="156"/>
    </row>
    <row r="2" spans="1:17" ht="22.65" customHeight="1" x14ac:dyDescent="0.3">
      <c r="A2" s="156"/>
      <c r="B2" s="554" t="s">
        <v>203</v>
      </c>
      <c r="C2" s="555"/>
      <c r="D2" s="555"/>
      <c r="E2" s="555"/>
      <c r="F2" s="555"/>
      <c r="G2" s="555"/>
      <c r="H2" s="555"/>
      <c r="I2" s="555"/>
      <c r="J2" s="555"/>
      <c r="K2" s="555"/>
      <c r="L2" s="555"/>
      <c r="M2" s="556"/>
      <c r="N2" s="158"/>
      <c r="O2" s="156"/>
      <c r="P2" s="156"/>
      <c r="Q2" s="156"/>
    </row>
    <row r="3" spans="1:17" ht="15.7" thickBot="1" x14ac:dyDescent="0.3">
      <c r="A3" s="156"/>
      <c r="B3" s="159"/>
      <c r="C3" s="160"/>
      <c r="D3" s="160"/>
      <c r="E3" s="160"/>
      <c r="F3" s="160"/>
      <c r="G3" s="160"/>
      <c r="H3" s="160"/>
      <c r="I3" s="160"/>
      <c r="J3" s="160"/>
      <c r="K3" s="160"/>
      <c r="L3" s="160"/>
      <c r="M3" s="161"/>
      <c r="N3" s="160"/>
      <c r="O3" s="156"/>
      <c r="P3" s="156"/>
      <c r="Q3" s="156"/>
    </row>
    <row r="4" spans="1:17" ht="15.7" thickBot="1" x14ac:dyDescent="0.3">
      <c r="B4" s="162" t="s">
        <v>204</v>
      </c>
      <c r="C4" s="163" t="s">
        <v>18</v>
      </c>
      <c r="D4" s="508" t="str">
        <f>IF('1_Aspectos_Geográficos'!D4&lt;&gt;0,('1_Aspectos_Geográficos'!D4),"")</f>
        <v/>
      </c>
      <c r="E4" s="509"/>
      <c r="F4" s="509"/>
      <c r="G4" s="510"/>
      <c r="H4" s="33"/>
      <c r="I4" s="164"/>
      <c r="J4" s="203"/>
      <c r="K4" s="234"/>
      <c r="L4" s="34"/>
      <c r="M4" s="167"/>
    </row>
    <row r="5" spans="1:17" ht="15.7" thickBot="1" x14ac:dyDescent="0.3">
      <c r="B5" s="162"/>
      <c r="C5" s="165"/>
      <c r="D5" s="169"/>
      <c r="E5" s="169"/>
      <c r="F5" s="169"/>
      <c r="G5" s="163"/>
      <c r="H5" s="163"/>
      <c r="I5" s="164"/>
      <c r="J5" s="204"/>
      <c r="K5" s="170"/>
      <c r="L5" s="170"/>
      <c r="M5" s="167"/>
    </row>
    <row r="6" spans="1:17" ht="15.7" thickBot="1" x14ac:dyDescent="0.3">
      <c r="B6" s="162" t="s">
        <v>205</v>
      </c>
      <c r="C6" s="163" t="s">
        <v>44</v>
      </c>
      <c r="D6" s="508">
        <f>'1_Aspectos_Geográficos'!D6:G6</f>
        <v>0</v>
      </c>
      <c r="E6" s="509"/>
      <c r="F6" s="509"/>
      <c r="G6" s="510"/>
      <c r="H6" s="33"/>
      <c r="I6" s="164"/>
      <c r="J6" s="203"/>
      <c r="K6" s="235"/>
      <c r="L6" s="38"/>
      <c r="M6" s="167"/>
    </row>
    <row r="7" spans="1:17" ht="15.7" thickBot="1" x14ac:dyDescent="0.3">
      <c r="B7" s="162"/>
      <c r="C7" s="163"/>
      <c r="D7" s="33"/>
      <c r="E7" s="33"/>
      <c r="F7" s="33"/>
      <c r="G7" s="33"/>
      <c r="H7" s="33"/>
      <c r="I7" s="164"/>
      <c r="J7" s="203"/>
      <c r="K7" s="38"/>
      <c r="L7" s="38"/>
      <c r="M7" s="167"/>
    </row>
    <row r="8" spans="1:17" ht="9.1" customHeight="1" thickBot="1" x14ac:dyDescent="0.3">
      <c r="B8" s="162"/>
      <c r="C8" s="170"/>
      <c r="D8" s="557"/>
      <c r="E8" s="558"/>
      <c r="F8" s="558"/>
      <c r="G8" s="558"/>
      <c r="H8" s="558"/>
      <c r="I8" s="558"/>
      <c r="J8" s="558"/>
      <c r="K8" s="559"/>
      <c r="L8" s="205"/>
      <c r="M8" s="167"/>
    </row>
    <row r="9" spans="1:17" ht="9.1" customHeight="1" thickBot="1" x14ac:dyDescent="0.3">
      <c r="B9" s="162"/>
      <c r="C9" s="173"/>
      <c r="D9" s="560"/>
      <c r="E9" s="561"/>
      <c r="F9" s="561"/>
      <c r="G9" s="561"/>
      <c r="H9" s="561"/>
      <c r="I9" s="561"/>
      <c r="J9" s="561"/>
      <c r="K9" s="562"/>
      <c r="L9" s="205"/>
      <c r="M9" s="167"/>
    </row>
    <row r="10" spans="1:17" ht="15" customHeight="1" x14ac:dyDescent="0.25">
      <c r="B10" s="162" t="s">
        <v>206</v>
      </c>
      <c r="C10" s="563" t="s">
        <v>207</v>
      </c>
      <c r="D10" s="564"/>
      <c r="E10" s="565"/>
      <c r="F10" s="565"/>
      <c r="G10" s="565"/>
      <c r="H10" s="565"/>
      <c r="I10" s="565"/>
      <c r="J10" s="565"/>
      <c r="K10" s="566"/>
      <c r="L10" s="206"/>
      <c r="M10" s="167"/>
    </row>
    <row r="11" spans="1:17" x14ac:dyDescent="0.25">
      <c r="B11" s="162"/>
      <c r="C11" s="563"/>
      <c r="D11" s="567"/>
      <c r="E11" s="568"/>
      <c r="F11" s="568"/>
      <c r="G11" s="568"/>
      <c r="H11" s="568"/>
      <c r="I11" s="568"/>
      <c r="J11" s="568"/>
      <c r="K11" s="569"/>
      <c r="L11" s="206"/>
      <c r="M11" s="167"/>
    </row>
    <row r="12" spans="1:17" x14ac:dyDescent="0.25">
      <c r="B12" s="162"/>
      <c r="C12" s="563"/>
      <c r="D12" s="567"/>
      <c r="E12" s="568"/>
      <c r="F12" s="568"/>
      <c r="G12" s="568"/>
      <c r="H12" s="568"/>
      <c r="I12" s="568"/>
      <c r="J12" s="568"/>
      <c r="K12" s="569"/>
      <c r="L12" s="206"/>
      <c r="M12" s="167"/>
    </row>
    <row r="13" spans="1:17" x14ac:dyDescent="0.25">
      <c r="B13" s="162"/>
      <c r="C13" s="563"/>
      <c r="D13" s="567"/>
      <c r="E13" s="568"/>
      <c r="F13" s="568"/>
      <c r="G13" s="568"/>
      <c r="H13" s="568"/>
      <c r="I13" s="568"/>
      <c r="J13" s="568"/>
      <c r="K13" s="569"/>
      <c r="L13" s="206"/>
      <c r="M13" s="167"/>
    </row>
    <row r="14" spans="1:17" x14ac:dyDescent="0.25">
      <c r="B14" s="207"/>
      <c r="C14" s="563"/>
      <c r="D14" s="567"/>
      <c r="E14" s="568"/>
      <c r="F14" s="568"/>
      <c r="G14" s="568"/>
      <c r="H14" s="568"/>
      <c r="I14" s="568"/>
      <c r="J14" s="568"/>
      <c r="K14" s="569"/>
      <c r="L14" s="206"/>
      <c r="M14" s="167"/>
    </row>
    <row r="15" spans="1:17" x14ac:dyDescent="0.25">
      <c r="B15" s="162"/>
      <c r="C15" s="563"/>
      <c r="D15" s="567"/>
      <c r="E15" s="568"/>
      <c r="F15" s="568"/>
      <c r="G15" s="568"/>
      <c r="H15" s="568"/>
      <c r="I15" s="568"/>
      <c r="J15" s="568"/>
      <c r="K15" s="569"/>
      <c r="L15" s="206"/>
      <c r="M15" s="167"/>
    </row>
    <row r="16" spans="1:17" ht="15" thickBot="1" x14ac:dyDescent="0.3">
      <c r="B16" s="171"/>
      <c r="C16" s="563"/>
      <c r="D16" s="570"/>
      <c r="E16" s="571"/>
      <c r="F16" s="571"/>
      <c r="G16" s="571"/>
      <c r="H16" s="571"/>
      <c r="I16" s="571"/>
      <c r="J16" s="571"/>
      <c r="K16" s="572"/>
      <c r="L16" s="206"/>
      <c r="M16" s="172"/>
      <c r="N16" s="173"/>
    </row>
    <row r="17" spans="2:14" ht="15.7" thickBot="1" x14ac:dyDescent="0.3">
      <c r="B17" s="174"/>
      <c r="C17" s="208"/>
      <c r="D17" s="208"/>
      <c r="E17" s="208"/>
      <c r="F17" s="208"/>
      <c r="G17" s="208"/>
      <c r="H17" s="208"/>
      <c r="I17" s="208"/>
      <c r="J17" s="208"/>
      <c r="K17" s="208"/>
      <c r="L17" s="208"/>
      <c r="M17" s="167"/>
      <c r="N17" s="166"/>
    </row>
    <row r="18" spans="2:14" ht="16.399999999999999" customHeight="1" thickBot="1" x14ac:dyDescent="0.3">
      <c r="B18" s="162" t="s">
        <v>208</v>
      </c>
      <c r="C18" s="573" t="s">
        <v>209</v>
      </c>
      <c r="D18" s="551"/>
      <c r="E18" s="552"/>
      <c r="F18" s="553"/>
      <c r="G18" s="209" t="s">
        <v>210</v>
      </c>
      <c r="H18" s="209"/>
      <c r="I18" s="209"/>
      <c r="J18" s="209"/>
      <c r="K18" s="209"/>
      <c r="L18" s="210"/>
      <c r="M18" s="167"/>
    </row>
    <row r="19" spans="2:14" ht="27.1" customHeight="1" x14ac:dyDescent="0.25">
      <c r="B19" s="162"/>
      <c r="C19" s="573"/>
      <c r="D19" s="209"/>
      <c r="E19" s="209"/>
      <c r="F19" s="209"/>
      <c r="G19" s="209"/>
      <c r="H19" s="209"/>
      <c r="I19" s="209"/>
      <c r="J19" s="209"/>
      <c r="K19" s="209"/>
      <c r="L19" s="210"/>
      <c r="M19" s="167"/>
    </row>
    <row r="20" spans="2:14" ht="15" x14ac:dyDescent="0.25">
      <c r="B20" s="162"/>
      <c r="C20" s="211"/>
      <c r="D20" s="209"/>
      <c r="E20" s="209"/>
      <c r="F20" s="209"/>
      <c r="G20" s="209"/>
      <c r="H20" s="209"/>
      <c r="I20" s="209"/>
      <c r="J20" s="209"/>
      <c r="K20" s="209"/>
      <c r="L20" s="210"/>
      <c r="M20" s="167"/>
    </row>
    <row r="21" spans="2:14" ht="15.7" thickBot="1" x14ac:dyDescent="0.3">
      <c r="B21" s="212"/>
      <c r="C21" s="213"/>
      <c r="D21" s="214"/>
      <c r="E21" s="214"/>
      <c r="F21" s="214"/>
      <c r="G21" s="214"/>
      <c r="H21" s="214"/>
      <c r="I21" s="214"/>
      <c r="J21" s="214"/>
      <c r="K21" s="214"/>
      <c r="L21" s="215"/>
      <c r="M21" s="175"/>
    </row>
    <row r="22" spans="2:14" ht="15" x14ac:dyDescent="0.25">
      <c r="B22" s="176"/>
      <c r="C22" s="177"/>
      <c r="D22" s="178"/>
      <c r="E22" s="178"/>
      <c r="F22" s="178"/>
      <c r="G22" s="179"/>
      <c r="H22" s="179"/>
      <c r="I22" s="179"/>
    </row>
  </sheetData>
  <sheetProtection selectLockedCells="1"/>
  <protectedRanges>
    <protectedRange sqref="D8:D9" name="preencher_1"/>
  </protectedRanges>
  <mergeCells count="9">
    <mergeCell ref="D18:F18"/>
    <mergeCell ref="B2:M2"/>
    <mergeCell ref="D4:G4"/>
    <mergeCell ref="D6:G6"/>
    <mergeCell ref="D8:K8"/>
    <mergeCell ref="D9:K9"/>
    <mergeCell ref="C10:C16"/>
    <mergeCell ref="D10:K16"/>
    <mergeCell ref="C18:C19"/>
  </mergeCells>
  <dataValidations count="1">
    <dataValidation type="decimal" allowBlank="1" showInputMessage="1" showErrorMessage="1" sqref="D18:F18" xr:uid="{00000000-0002-0000-0800-000000000000}">
      <formula1>0</formula1>
      <formula2>10000000000000</formula2>
    </dataValidation>
  </dataValidations>
  <printOptions horizontalCentered="1"/>
  <pageMargins left="0.31496062992125984" right="0.31496062992125984" top="0.39370078740157483" bottom="0.39370078740157483"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o xmlns="e6ab3a8c-1b9d-4e48-929c-0169f452390a" xsi:nil="true"/>
    <Publicacao xmlns="e6ab3a8c-1b9d-4e48-929c-0169f452390a">599</Publicacao>
    <ka0f0c7cfd80493d8c6a33a83b804b29 xmlns="c2692117-a0d7-4be3-956d-8428dc4fd62b">
      <Terms xmlns="http://schemas.microsoft.com/office/infopath/2007/PartnerControls"/>
    </ka0f0c7cfd80493d8c6a33a83b804b29>
    <TaxCatchAll xmlns="c2692117-a0d7-4be3-956d-8428dc4fd62b"/>
    <Ordem xmlns="e6ab3a8c-1b9d-4e48-929c-0169f452390a">99</Ordem>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605A40907E22A44A04B53D7345D6DBB" ma:contentTypeVersion="11" ma:contentTypeDescription="Crie um novo documento." ma:contentTypeScope="" ma:versionID="eb31cccd4d0e29fbf81ebb784fe9fe9e">
  <xsd:schema xmlns:xsd="http://www.w3.org/2001/XMLSchema" xmlns:xs="http://www.w3.org/2001/XMLSchema" xmlns:p="http://schemas.microsoft.com/office/2006/metadata/properties" xmlns:ns2="e6ab3a8c-1b9d-4e48-929c-0169f452390a" xmlns:ns3="c2692117-a0d7-4be3-956d-8428dc4fd62b" targetNamespace="http://schemas.microsoft.com/office/2006/metadata/properties" ma:root="true" ma:fieldsID="1fa8a427b6b1c98b413bdff3ab7617ec" ns2:_="" ns3:_="">
    <xsd:import namespace="e6ab3a8c-1b9d-4e48-929c-0169f452390a"/>
    <xsd:import namespace="c2692117-a0d7-4be3-956d-8428dc4fd62b"/>
    <xsd:element name="properties">
      <xsd:complexType>
        <xsd:sequence>
          <xsd:element name="documentManagement">
            <xsd:complexType>
              <xsd:all>
                <xsd:element ref="ns2:Publicacao" minOccurs="0"/>
                <xsd:element ref="ns2:Topico" minOccurs="0"/>
                <xsd:element ref="ns2:Topico_x003a_ID" minOccurs="0"/>
                <xsd:element ref="ns2:Ordem" minOccurs="0"/>
                <xsd:element ref="ns3:ka0f0c7cfd80493d8c6a33a83b804b29"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b3a8c-1b9d-4e48-929c-0169f452390a" elementFormDefault="qualified">
    <xsd:import namespace="http://schemas.microsoft.com/office/2006/documentManagement/types"/>
    <xsd:import namespace="http://schemas.microsoft.com/office/infopath/2007/PartnerControls"/>
    <xsd:element name="Publicacao" ma:index="8" nillable="true" ma:displayName="Publicação" ma:list="{72f10568-9049-4e7f-b6b9-6b3967372d08}" ma:internalName="Publicacao" ma:readOnly="false" ma:showField="Title">
      <xsd:simpleType>
        <xsd:restriction base="dms:Lookup"/>
      </xsd:simpleType>
    </xsd:element>
    <xsd:element name="Topico" ma:index="9" nillable="true" ma:displayName="Topico" ma:list="{3f9e33a3-6c74-49f3-9d56-b602ca9235b5}" ma:internalName="Topico" ma:readOnly="false" ma:showField="Title">
      <xsd:simpleType>
        <xsd:restriction base="dms:Lookup"/>
      </xsd:simpleType>
    </xsd:element>
    <xsd:element name="Topico_x003a_ID" ma:index="10" nillable="true" ma:displayName="Topico:ID" ma:list="{3f9e33a3-6c74-49f3-9d56-b602ca9235b5}" ma:internalName="Topico_x003a_ID" ma:readOnly="true" ma:showField="ID" ma:web="da298a69-1833-4b3d-9e07-d63a39461a7d">
      <xsd:simpleType>
        <xsd:restriction base="dms:Lookup"/>
      </xsd:simpleType>
    </xsd:element>
    <xsd:element name="Ordem" ma:index="11" nillable="true" ma:displayName="Ordem" ma:decimals="0" ma:internalName="Ordem">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2692117-a0d7-4be3-956d-8428dc4fd62b" elementFormDefault="qualified">
    <xsd:import namespace="http://schemas.microsoft.com/office/2006/documentManagement/types"/>
    <xsd:import namespace="http://schemas.microsoft.com/office/infopath/2007/PartnerControls"/>
    <xsd:element name="ka0f0c7cfd80493d8c6a33a83b804b29" ma:index="13" nillable="true" ma:taxonomy="true" ma:internalName="ka0f0c7cfd80493d8c6a33a83b804b29" ma:taxonomyFieldName="Tag" ma:displayName="Tag" ma:default="" ma:fieldId="{4a0f0c7c-fd80-493d-8c6a-33a83b804b29}" ma:taxonomyMulti="true" ma:sspId="31423334-e3fc-4ff3-9956-0d09b48b681f" ma:termSetId="8eb7b6e9-68ed-45e4-995f-8bfb18a636f1" ma:anchorId="00000000-0000-0000-0000-000000000000" ma:open="true" ma:isKeyword="false">
      <xsd:complexType>
        <xsd:sequence>
          <xsd:element ref="pc:Terms" minOccurs="0" maxOccurs="1"/>
        </xsd:sequence>
      </xsd:complexType>
    </xsd:element>
    <xsd:element name="TaxCatchAll" ma:index="14" nillable="true" ma:displayName="Taxonomy Catch All Column" ma:hidden="true" ma:list="{29227de3-58a8-4547-bb45-02a6b61feb5f}" ma:internalName="TaxCatchAll" ma:showField="CatchAllData" ma:web="c2692117-a0d7-4be3-956d-8428dc4fd6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F2F73-227E-426E-8DB9-BD15D5516105}">
  <ds:schemaRefs>
    <ds:schemaRef ds:uri="http://schemas.microsoft.com/sharepoint/v3/contenttype/forms"/>
  </ds:schemaRefs>
</ds:datastoreItem>
</file>

<file path=customXml/itemProps2.xml><?xml version="1.0" encoding="utf-8"?>
<ds:datastoreItem xmlns:ds="http://schemas.openxmlformats.org/officeDocument/2006/customXml" ds:itemID="{10107236-451E-4AEA-8B4B-A9CEC7618579}">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e6ab3a8c-1b9d-4e48-929c-0169f452390a"/>
    <ds:schemaRef ds:uri="http://purl.org/dc/dcmitype/"/>
    <ds:schemaRef ds:uri="http://schemas.openxmlformats.org/package/2006/metadata/core-properties"/>
    <ds:schemaRef ds:uri="c2692117-a0d7-4be3-956d-8428dc4fd62b"/>
    <ds:schemaRef ds:uri="http://www.w3.org/XML/1998/namespace"/>
  </ds:schemaRefs>
</ds:datastoreItem>
</file>

<file path=customXml/itemProps3.xml><?xml version="1.0" encoding="utf-8"?>
<ds:datastoreItem xmlns:ds="http://schemas.openxmlformats.org/officeDocument/2006/customXml" ds:itemID="{DB917BEC-0F7D-4012-9337-1F9CB3128B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Controle_Dados</vt:lpstr>
      <vt:lpstr>1_Aspectos_Geográficos</vt:lpstr>
      <vt:lpstr>2_Mercado Anual_Projeções</vt:lpstr>
      <vt:lpstr>3_Mercado Realizado_Histórico</vt:lpstr>
      <vt:lpstr>4_Curva de carga</vt:lpstr>
      <vt:lpstr>5_Oferta Geração</vt:lpstr>
      <vt:lpstr>6_Balanço</vt:lpstr>
      <vt:lpstr>7_Rede de distribuição</vt:lpstr>
      <vt:lpstr>8_Eficiência Energética</vt:lpstr>
      <vt:lpstr>Ano_Ciclo</vt:lpstr>
      <vt:lpstr>'3_Mercado Realizado_Histórico'!Area_de_impressao</vt:lpstr>
      <vt:lpstr>'5_Oferta Geração'!Area_de_impressao</vt:lpstr>
      <vt:lpstr>'6_Balanço'!Area_de_impressao</vt:lpstr>
      <vt:lpstr>'7_Rede de distribuição'!Area_de_impressao</vt:lpstr>
      <vt:lpstr>'8_Eficiência Energética'!Area_de_impressao</vt:lpstr>
      <vt:lpstr>'3_Mercado Realizado_Histórico'!Titulos_de_impressao</vt:lpstr>
    </vt:vector>
  </TitlesOfParts>
  <Manager/>
  <Company>Empresa de Pesquisa Energética - EPE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de Informações de Planejamento – Ciclo 2021</dc:title>
  <dc:subject/>
  <dc:creator>EPE</dc:creator>
  <cp:keywords/>
  <dc:description/>
  <cp:lastModifiedBy>Aline Amorim</cp:lastModifiedBy>
  <cp:revision/>
  <dcterms:created xsi:type="dcterms:W3CDTF">2018-03-12T17:17:38Z</dcterms:created>
  <dcterms:modified xsi:type="dcterms:W3CDTF">2021-05-24T19:25:13Z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0x010100C605A40907E22A44A04B53D7345D6DBB</vt:lpwstr>
  </property>
  <property fmtid="{D5CDD505-2E9C-101B-9397-08002B2CF9AE}" pid="3" name="Tag">
    <vt:lpwstr/>
  </property>
</Properties>
</file>